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5" windowWidth="11820" windowHeight="8775" activeTab="4"/>
  </bookViews>
  <sheets>
    <sheet name="OBRA FALTANTE" sheetId="1" r:id="rId1"/>
    <sheet name="Hoja1" sheetId="2" r:id="rId2"/>
    <sheet name="Hoja2" sheetId="3" r:id="rId3"/>
    <sheet name="QUINTA ETAPA" sheetId="4" r:id="rId4"/>
    <sheet name="Hoja3" sheetId="5" r:id="rId5"/>
    <sheet name="Hoja4" sheetId="6" r:id="rId6"/>
  </sheets>
  <definedNames>
    <definedName name="_xlnm.Print_Area" localSheetId="3">'QUINTA ETAPA'!$A$1:$F$134</definedName>
    <definedName name="_xlnm.Print_Titles" localSheetId="0">'OBRA FALTANTE'!$1:$12</definedName>
  </definedNames>
  <calcPr fullCalcOnLoad="1"/>
</workbook>
</file>

<file path=xl/sharedStrings.xml><?xml version="1.0" encoding="utf-8"?>
<sst xmlns="http://schemas.openxmlformats.org/spreadsheetml/2006/main" count="994" uniqueCount="194">
  <si>
    <t>AREA DE EDIFICIOS, CONSTRUCCION Y MANTENIMIENTO</t>
  </si>
  <si>
    <t>CODIGO</t>
  </si>
  <si>
    <t>DESCRIPCION</t>
  </si>
  <si>
    <t>V/TOTAL</t>
  </si>
  <si>
    <t>COSTO DIRECTO</t>
  </si>
  <si>
    <t>GRAN TOTAL</t>
  </si>
  <si>
    <t>PLAZO</t>
  </si>
  <si>
    <t>INICIACION</t>
  </si>
  <si>
    <t>VENCIMIENTO</t>
  </si>
  <si>
    <t>CONSTRUCTOR:</t>
  </si>
  <si>
    <t>INTERVENTOR :</t>
  </si>
  <si>
    <t>UND.</t>
  </si>
  <si>
    <t>CANTID.</t>
  </si>
  <si>
    <t>V/UNIT.</t>
  </si>
  <si>
    <t>M2</t>
  </si>
  <si>
    <t>ML</t>
  </si>
  <si>
    <t>CONDICIONES CONTRACTUALES VIGENTES</t>
  </si>
  <si>
    <t xml:space="preserve">                VICERRECTORIA ADMINISTRATIVA</t>
  </si>
  <si>
    <t>I</t>
  </si>
  <si>
    <t>CONTRATO</t>
  </si>
  <si>
    <t>SUPERVISOR:</t>
  </si>
  <si>
    <t>ARQ. DIEGO ANDRES CASTRO GARCIA</t>
  </si>
  <si>
    <t xml:space="preserve">SUSP. </t>
  </si>
  <si>
    <t xml:space="preserve">REIN. </t>
  </si>
  <si>
    <t xml:space="preserve">               UNIVERSIDAD DEL CAUCA</t>
  </si>
  <si>
    <t>Suministro de madera chanul inmunizada, de 3" x 6" para construcción de cerchas</t>
  </si>
  <si>
    <t>Suministro de platinas, tornillos y arandelas según planos y detalles constructivos para cerchas</t>
  </si>
  <si>
    <t>Construcción de cerchas  con la instalación de platinas, tornillos y arandelas según detalles en planos constructivos</t>
  </si>
  <si>
    <t>Suministro e instalación de bastidores en chanul  inmunizado de 2 1/2" x 2" anclados a las cerchas con platinas con tornillo y puntilla, según detalle constructivo.</t>
  </si>
  <si>
    <t>Suministro e instalacion de teja de asbesto cemento colonial española,  inlcuye ganchos para su fijación,  andamios y equipo</t>
  </si>
  <si>
    <t>II</t>
  </si>
  <si>
    <t>Suministro e instalación de pisos en ladrillo de arcilla de 0,23*0,23*0,035 ladrillera la ximena popayán, Incluye juntas en mortero 1:3</t>
  </si>
  <si>
    <t>III</t>
  </si>
  <si>
    <t>M3</t>
  </si>
  <si>
    <t>UND</t>
  </si>
  <si>
    <t>Acometida hidraúlica en tubería pvc presión RDE 13,5 mm, incluye accesorios para instalación, excavación y relleno</t>
  </si>
  <si>
    <t xml:space="preserve">Construcción de muro en soga </t>
  </si>
  <si>
    <t>Construcción de viga de sobrecimiento de 0,20*0,20 en concreto reforzado de 21 Mpa, acero de refuerzo 4 longitudinales de diámetro 3/8 y estribos C/0,15 de diámetro 1/4</t>
  </si>
  <si>
    <t>Construcción de viga de amarre de 0,12*0,20 en concreto reforzado de 21 Mpa, acero de refuerzo 4 longitudinales de diámetro 3/8 y estribos C/0,15 de diámetro 1/5</t>
  </si>
  <si>
    <t>Repello de muros en mortero 1:3</t>
  </si>
  <si>
    <t>Puntos hidráulicos de 1/2" tubería PVC RDE 21, incluye accesorios galvanizados en la salida de conexión y de instalación</t>
  </si>
  <si>
    <t>Suministro e instalación de llaves de paso 1/2" Red White, con su respectiva tapa de registro plástica de PVC  15x15 cmts. y accesorios</t>
  </si>
  <si>
    <t>Suministro e instalación de llaves de paso 3/4" Red White, con su respectiva tapa de registro plástica de PVC  15x15 cmts. y accesorios</t>
  </si>
  <si>
    <t>GLOB</t>
  </si>
  <si>
    <t>IV</t>
  </si>
  <si>
    <t>Salidas para tomas dobles monofásicos normales con polo a tierra, incluye toma 15 Amp. Levion, ductos conduit metálico con accesorios, conductores No. 12 AWG - THHN -THWN / Cu (verde)Centelsa . Línea a tierra en conductor No. 12 AWG - THHN -THWN/Cu (verde) Centelsa, cajas galvanizadas 2 x 4" (4x4" donde se requiera) desde bandeja portacables hasta caja para aparatear</t>
  </si>
  <si>
    <t>Salidas de iluminación 110 voltios en ductos conduit metálicos.  Conductores en cable No. 12 AWG - THHN -THWN / Cu (verde)Centelsa, y un conductor No. 12 AWG - THHN -THWN / Cu (verde)Centelsa . Línea a tierra, Cajas galvanizadas octogonales ( 4 x 4" donde se requiera) desde bandeja portacables hasta caja de aparatear</t>
  </si>
  <si>
    <t>Salida de voz y datos 6 A</t>
  </si>
  <si>
    <t>Certificación cableado categoría 6 A</t>
  </si>
  <si>
    <t>Salidad para TV</t>
  </si>
  <si>
    <t>Suministro e instalación de luminaria hermética fluorescente 2 x 2 x 32 watios, de sobreponer, con marco exterior de (1.22 x 0.30) chasis fabricado en lámina acero coll rolled tratado en 5 etpas de pretermotratamiento, garantizado, una óptima adherencia de la pintura y alta resitencia contra la oxidación, acabado final en pintura poliestérica de aplicación electrostática, de alta resistencia y protección contra los rayos UV, balasto electrónico encendido INSTAND START, garantía 5 años, armónico menores 10%, factor de potencia menor al 0.998, 0.49 amperios, clasificación sonora A+ (25db), voltaje de operación 118 V+10%, 60 Hz, dos tubos trifosforo tipo T32 W, lumenes iniciales 2450, lumenes mantenidos 2.350, vida útil 20000 horas, socket de seguridad completa.  De acuerdo a normas RETILAT</t>
  </si>
  <si>
    <t>Suministro e instalación de faroles similar a los existentes en el edificio de santodomingo de la Universidad del Cauca.</t>
  </si>
  <si>
    <t>V</t>
  </si>
  <si>
    <t>VI</t>
  </si>
  <si>
    <t>VII</t>
  </si>
  <si>
    <t>Reposición de ladrillos en mal estado</t>
  </si>
  <si>
    <t>Limpieza del ladrillo con cepillo de acero</t>
  </si>
  <si>
    <t>Punto hidraulico adaptado a foso, incluye tuberia pvc de diámetro 1/2", longitud aproximada de 20 metros</t>
  </si>
  <si>
    <t>Arreglo de piso e instalación de motobomba para recirculación del agua</t>
  </si>
  <si>
    <t>VIII</t>
  </si>
  <si>
    <t xml:space="preserve">Aseo general </t>
  </si>
  <si>
    <t>AUI 25%</t>
  </si>
  <si>
    <t>PISOS SALONES</t>
  </si>
  <si>
    <t>Construcción de columnetas 0,12*0,20 en concreto reforzado de 21 Mpa, acero de refuerzo 4 longitudinales de diámetro 3/8 y estribos C/0,15 de diámetro 1/4</t>
  </si>
  <si>
    <t>PUERTAS Y VENTANAS</t>
  </si>
  <si>
    <t>PINTURA</t>
  </si>
  <si>
    <t>PATIO POSTERIOR</t>
  </si>
  <si>
    <t>PATIO PRINCIPAL</t>
  </si>
  <si>
    <t xml:space="preserve">Demolicion de piso existente en baldosa </t>
  </si>
  <si>
    <t>MURO DE CERRAMIENTO PATIO POSTERIOR</t>
  </si>
  <si>
    <t>PISOS ANDEN POSTERIOR</t>
  </si>
  <si>
    <t>JARDIN POSTERIOR</t>
  </si>
  <si>
    <t>Pintura de muros en vinilo a tres manos.</t>
  </si>
  <si>
    <t>Apertura de vano sobre muro, incluye repello de carteras y dinteles de madera, acarreo y bote de escombros</t>
  </si>
  <si>
    <t>sub total</t>
  </si>
  <si>
    <t>estuco de muros</t>
  </si>
  <si>
    <t>Excavación en tierra común</t>
  </si>
  <si>
    <t>Fundición de ciclopeo para cimiento de muro de cerramiento=0,40MTS*0,60MTS*24,70MTS=5,92M3</t>
  </si>
  <si>
    <t>Fundición de piso en piedra</t>
  </si>
  <si>
    <t>Pega de bordillo en ladrillo</t>
  </si>
  <si>
    <t>Construcción de viga de amarre (ALFAGÍA) de 0,15*0,20 en concreto reforzado de 21 Mpa, acero de refuerzo 4 longitudinales de diámetro 3/8 y estribos C/0,15 de diámetro 1/5</t>
  </si>
  <si>
    <t>Construcción de muros  dobles para tapar vanos sobre  tapial, incluye repellos estuco y pintura</t>
  </si>
  <si>
    <t>Nivelación de piso en tierra altura aproximada de 10 centimetros, incluye acarreo y bote</t>
  </si>
  <si>
    <t>Construcción de piso primario en concreto de 21 Mpa espesor 0,10 mts.</t>
  </si>
  <si>
    <t>Suministro e Instalación de teja de barro sobre la teja española</t>
  </si>
  <si>
    <t xml:space="preserve">Excavacion en tierra común, </t>
  </si>
  <si>
    <t>AUDITORIO</t>
  </si>
  <si>
    <t>Suministro e instalación de reja en forja según diseño en acceso principal</t>
  </si>
  <si>
    <t>Suministro e instalación de puerta de madera en biblioteca y patio posterior</t>
  </si>
  <si>
    <t>Suministro e instalación de puertas para baños en madera tipo clavasón</t>
  </si>
  <si>
    <t>Pega de bordillo el ladrillo</t>
  </si>
  <si>
    <t>ANDEN EXTERIOR</t>
  </si>
  <si>
    <t>Construcción de piso primario en concreto de 21 Mpa espesor 0,20 mts.</t>
  </si>
  <si>
    <t>Demolición de piso existente en piedra</t>
  </si>
  <si>
    <t xml:space="preserve">Demolición de piso existente en baldosa </t>
  </si>
  <si>
    <t>Demolición de piso anden existente en ladrillo</t>
  </si>
  <si>
    <t>GLOB.</t>
  </si>
  <si>
    <t>Senderos en gravilla</t>
  </si>
  <si>
    <t>Desmonte,  numerado  y reinstalación de ladrillo del foso</t>
  </si>
  <si>
    <t>Inpermeabilización del fondo del foso</t>
  </si>
  <si>
    <t>Corte y retiro de raices de arboles</t>
  </si>
  <si>
    <t>Suministro e instalación de puerta de acceso posterior en lamina con apariencia en madera ver detalles puertas, incluye marco y chapa</t>
  </si>
  <si>
    <t>Suministro de gargola en piedra de cantera</t>
  </si>
  <si>
    <t xml:space="preserve">Trabajos de jardinería: plantas, tierra, poda, </t>
  </si>
  <si>
    <t>Punto de desague D=6", incluye accesorios pvc para su instalación, y tubo pvc D=6" hasta  una longitud promedio de 6,00 metros.</t>
  </si>
  <si>
    <t>Restauración de carpintería existente puertas, ventanas y  reemplazo de dinteles</t>
  </si>
  <si>
    <t>Repinte de muros interiores y fachada en vinilo tipo 1 a tres manos</t>
  </si>
  <si>
    <t>Llimpieza y aseo</t>
  </si>
  <si>
    <t>COSTO DIRECTO  MAS INDIRECTO</t>
  </si>
  <si>
    <t>IVA 16% SOBRE 5% DE UTILIDAD</t>
  </si>
  <si>
    <t xml:space="preserve"> Lavado, Sellado y aplicación de cera</t>
  </si>
  <si>
    <t>PORTON DE ACCESO PATIO POSTERIOR</t>
  </si>
  <si>
    <t>Fundición de sardinel en concreto reforzado altura 45 cm</t>
  </si>
  <si>
    <t>OBJETO: OBRA CIVIL PARA LA RESTAURACION DE LA QUINTA ETAPA DE LA SEDE DE LA</t>
  </si>
  <si>
    <t xml:space="preserve">                    UNIVERSIDAD DEL CAUCA EN SANTANDER DE QUILICHAO</t>
  </si>
  <si>
    <t>Restauración del horno de barro existente y hornilla</t>
  </si>
  <si>
    <t>RESTAURACION DE FOSO EXISTENTE HORNILLA Y HORNO</t>
  </si>
  <si>
    <t>INTERVENTORIA 10%</t>
  </si>
  <si>
    <t>Retiro  de escombros</t>
  </si>
  <si>
    <t>PRESUPUESTO</t>
  </si>
  <si>
    <t>OBRAS ADICIONALES PARA LA RESTAURACION DE LA CUARTA ETAPA</t>
  </si>
  <si>
    <t xml:space="preserve"> SEDE  UIVERSIDAD DEL CAUCA EN SANTANDER DE QUILICHAO</t>
  </si>
  <si>
    <t xml:space="preserve">ARQ. DIEGO ANDRES CASTRO  GARCIA  </t>
  </si>
  <si>
    <t xml:space="preserve">                                          REINEL MOSQUERA FERNANDEZ</t>
  </si>
  <si>
    <t>COORDINADOR</t>
  </si>
  <si>
    <t>UNIDAD DE DESARROLLO DE INFRAESTRUCTURA</t>
  </si>
  <si>
    <t xml:space="preserve">                       INGENIERO CONTRATISTA</t>
  </si>
  <si>
    <t>Suministro e instalacion de bordillos en ladrillo</t>
  </si>
  <si>
    <t>UN</t>
  </si>
  <si>
    <t xml:space="preserve">Restauración de carpintería existente , ventanas   </t>
  </si>
  <si>
    <t>Retiro,  dinteles existentes y suministro e instalacion de  dintel em madera pintada e inmunizada</t>
  </si>
  <si>
    <t>Suministro e instalacion de salida para sensores</t>
  </si>
  <si>
    <t>Suministro e instalacion de salida para tomas dobles.</t>
  </si>
  <si>
    <t>Suministro e instalacion de faroles de pared  tipo colonial como los existentes de Santo Domingo</t>
  </si>
  <si>
    <t>GB</t>
  </si>
  <si>
    <t>Construccion de muro en concreto de 3000 psi</t>
  </si>
  <si>
    <t>Excavacion en tierra común , incluye retiro</t>
  </si>
  <si>
    <t>SALON BIBLIOTECA</t>
  </si>
  <si>
    <t>Repello impermeabilizado con malla  con vena,   en mortero 1:3</t>
  </si>
  <si>
    <t>Estuco de muros</t>
  </si>
  <si>
    <t>Pintura de muros en vinilo 3 manos</t>
  </si>
  <si>
    <t>Pintura vinilo 3 manos de  cielo raso</t>
  </si>
  <si>
    <t>Rasqueteado de muros</t>
  </si>
  <si>
    <t xml:space="preserve">Suministro e instalacion de faroles coloniales  descolgados </t>
  </si>
  <si>
    <t>suministro e instalacion de puntos de salida para  faroles.</t>
  </si>
  <si>
    <t>Desmonte  de lamparas existentes</t>
  </si>
  <si>
    <t>Mobiliario</t>
  </si>
  <si>
    <t>Adecuacion de Tapial en fachada, desmonte y rearmado de cubierta, retiro de repello existente, insalacion de malla con vena y cargue.</t>
  </si>
  <si>
    <t>Construccion de muro en ladrillo comun  soga</t>
  </si>
  <si>
    <t>OBJETO: OBRA CIVIL PARA LA RESTAURACION DE LA QUINTA ETAPA DE LA SEDE DE LA UNIVERSIDAD DEL CAUCA EN SANTANDER DE QUILICHAO.</t>
  </si>
  <si>
    <t>Construcción de piso  en concreto de 21 Mpa 14 cms de  espesor , con terminado en piedra de  canto rodado e= 7cm y contrapiso de  7cm espesor 0,10 mts, incluye mejoramiento de  terreno en tierra amarilla 7cm.</t>
  </si>
  <si>
    <t>Suministro e instalacion de puntos de salida para  faroles.</t>
  </si>
  <si>
    <t>Suministro e instalacion de salida para camaras de circuito cerrado de tv., incluye camara de tv.</t>
  </si>
  <si>
    <t>Suministro e instalacion de faroles descolgados  tipo colonial como los existentes de Santo Domingo</t>
  </si>
  <si>
    <t xml:space="preserve">Suministro e instalacion de faroles de piso  tipo colonial </t>
  </si>
  <si>
    <t>Suministro e instalación de reja en forja según diseño en acceso principal tipo Santo Domingo</t>
  </si>
  <si>
    <t>Suministro e instalación de puerta de madera en biblioteca, incluye marco, chapa y pintura</t>
  </si>
  <si>
    <t>Suministro e instalación de puerta de madera en Garaje 2,45*2,4M, incluye marco, chapa y pintura.</t>
  </si>
  <si>
    <t>Suministro e instalación de puerta de madera en Acceso principal y acceso posterior 1,5*2,70M, con marco , chapa y pintura</t>
  </si>
  <si>
    <t>Suministro e instalación de puerta de madera de  1,*2,38M, incluye marco chapa y pintura.</t>
  </si>
  <si>
    <t>Suministro e instalacion de ventanas en madera 1,3*1,7M, incluye marco y cerradura</t>
  </si>
  <si>
    <t>Suministro e instalacion de closeres en madera</t>
  </si>
  <si>
    <t>1,3*1,7M, incluye pintura.</t>
  </si>
  <si>
    <t>ARQ. DIEGO ANDRES CASTRO  GARCIA</t>
  </si>
  <si>
    <t xml:space="preserve">              REINEL MOSQUERA FERNANDEZ</t>
  </si>
  <si>
    <t>INGENIERO CONTRATISTA</t>
  </si>
  <si>
    <t xml:space="preserve"> UNIDAD DE DESARROLLO DE INFRAESTRUCTURA</t>
  </si>
  <si>
    <t>Suministro e instalacion de hierro  de 60000 psi</t>
  </si>
  <si>
    <t>kg</t>
  </si>
  <si>
    <t>Suministro e instalación de puerta de madera en biblioteca y cocina, incluye marco, chapa y pintura</t>
  </si>
  <si>
    <t>SALON   ARCHIVO</t>
  </si>
  <si>
    <t>Pintura de  lineas de zocalo medias y superiores</t>
  </si>
  <si>
    <t>Retiro,  dinteles existentes y suministro e instalacion de  dintel en madera pintada e inmunizada</t>
  </si>
  <si>
    <t xml:space="preserve">Trabajos de jardinería: plantas, tierra, poda,materas, elaboracion de jardineras. </t>
  </si>
  <si>
    <t>Senderos en gravilla , ancho 70 cm.</t>
  </si>
  <si>
    <t>Suministro e instalacion de bordillos en ladrillo, inluye ambos lados.</t>
  </si>
  <si>
    <t>VARIOS EN BAÑOS Y COCINA</t>
  </si>
  <si>
    <t>Suministro e instalacion de acometida para gas</t>
  </si>
  <si>
    <t>Suministro e instalacion de puntos de salida para  faroles, extractores.</t>
  </si>
  <si>
    <t>Suministro e instalacion de  reflector completo metal halide  de  250w, fabricado en alumnio incluye base en concreto de 300 psi y anclajes</t>
  </si>
  <si>
    <t>Acometida electrica  para 220v y linea  a tierra</t>
  </si>
  <si>
    <t>Suministro e instalacion de salida para sensores, incluye el sensor</t>
  </si>
  <si>
    <t>IX</t>
  </si>
  <si>
    <t>Arreglo de piso e instalación de motobomba sumergible para recirculación del agua, incluye poceta ccto de 3000 psi impermeabilizada.</t>
  </si>
  <si>
    <t>suministro e instalacion de extractores de aire D=8"</t>
  </si>
  <si>
    <t>Suministro e instalacion  de     acometida hidraulica , incluye medidor para 3/4</t>
  </si>
  <si>
    <t>Suministro e instalacion de  puntos sanitarios de 2" pvc</t>
  </si>
  <si>
    <t xml:space="preserve">construccion  de  antepecho en ladrillo limpio y revitado. </t>
  </si>
  <si>
    <t>Construccion  meson  en concreto enchapado en   tableta tipo ladrillo, incluye hierro</t>
  </si>
  <si>
    <t>Suministro e instalacion  de Hidroflo para 24 salidas, marca Evans , motor de 1 hp, tanque 130 lts incluye acoples</t>
  </si>
  <si>
    <t xml:space="preserve">                </t>
  </si>
  <si>
    <t>VICERRECTORIA ADMINISTRATIVA</t>
  </si>
  <si>
    <t xml:space="preserve"> OBRA CIVIL PARA LA RESTAURACION DE LA QUINTA ETAPA DE LA SEDE DE LA UNIVERSIDAD DEL CAUCA EN SANTANDER DE QUILICHAO.</t>
  </si>
  <si>
    <t>CANTIDADES DE OBRA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</si>
</sst>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\ #,##0"/>
    <numFmt numFmtId="167" formatCode="_ &quot;$&quot;\ * #,##0_ ;_ &quot;$&quot;\ * \-#,##0_ ;_ &quot;$&quot;\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5" fontId="6" fillId="0" borderId="10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Continuous"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justify" vertical="top" shrinkToFit="1"/>
    </xf>
    <xf numFmtId="0" fontId="10" fillId="0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/>
    </xf>
    <xf numFmtId="0" fontId="46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vertical="top" shrinkToFit="1"/>
    </xf>
    <xf numFmtId="0" fontId="2" fillId="0" borderId="10" xfId="0" applyFont="1" applyFill="1" applyBorder="1" applyAlignment="1">
      <alignment horizontal="justify" vertical="top" shrinkToFi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8" applyFont="1" applyBorder="1" applyAlignment="1">
      <alignment/>
    </xf>
    <xf numFmtId="164" fontId="5" fillId="0" borderId="10" xfId="48" applyFont="1" applyFill="1" applyBorder="1" applyAlignment="1">
      <alignment/>
    </xf>
    <xf numFmtId="0" fontId="7" fillId="34" borderId="16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shrinkToFit="1"/>
    </xf>
    <xf numFmtId="0" fontId="3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5" fontId="5" fillId="0" borderId="17" xfId="0" applyNumberFormat="1" applyFont="1" applyBorder="1" applyAlignment="1">
      <alignment horizontal="centerContinuous"/>
    </xf>
    <xf numFmtId="165" fontId="9" fillId="0" borderId="18" xfId="0" applyNumberFormat="1" applyFont="1" applyBorder="1" applyAlignment="1">
      <alignment/>
    </xf>
    <xf numFmtId="165" fontId="3" fillId="0" borderId="18" xfId="0" applyNumberFormat="1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right" vertical="center"/>
    </xf>
    <xf numFmtId="165" fontId="7" fillId="35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right" vertical="center"/>
    </xf>
    <xf numFmtId="165" fontId="7" fillId="0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6" xfId="46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7" fillId="35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/>
    </xf>
    <xf numFmtId="165" fontId="2" fillId="0" borderId="0" xfId="46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64" fontId="5" fillId="0" borderId="0" xfId="48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3" fontId="3" fillId="0" borderId="16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/>
    </xf>
    <xf numFmtId="165" fontId="5" fillId="0" borderId="17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165" fontId="9" fillId="0" borderId="18" xfId="0" applyNumberFormat="1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48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shrinkToFit="1"/>
    </xf>
    <xf numFmtId="164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65" fontId="2" fillId="0" borderId="0" xfId="46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22" xfId="0" applyFont="1" applyBorder="1" applyAlignment="1">
      <alignment/>
    </xf>
    <xf numFmtId="164" fontId="5" fillId="0" borderId="16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7" fillId="34" borderId="10" xfId="0" applyNumberFormat="1" applyFont="1" applyFill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justify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66" fontId="2" fillId="0" borderId="23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7" fillId="35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justify" wrapText="1"/>
    </xf>
    <xf numFmtId="0" fontId="2" fillId="0" borderId="10" xfId="46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4" fontId="0" fillId="0" borderId="16" xfId="48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horizontal="justify"/>
    </xf>
    <xf numFmtId="165" fontId="2" fillId="0" borderId="23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2" fontId="47" fillId="0" borderId="0" xfId="0" applyNumberFormat="1" applyFont="1" applyFill="1" applyBorder="1" applyAlignment="1">
      <alignment horizontal="right" vertical="center"/>
    </xf>
    <xf numFmtId="16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165" fontId="2" fillId="35" borderId="10" xfId="0" applyNumberFormat="1" applyFont="1" applyFill="1" applyBorder="1" applyAlignment="1">
      <alignment horizontal="center"/>
    </xf>
    <xf numFmtId="165" fontId="2" fillId="35" borderId="10" xfId="46" applyNumberFormat="1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167" fontId="5" fillId="0" borderId="2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167" fontId="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5" fontId="9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7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6" fillId="0" borderId="17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2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523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876300</xdr:colOff>
      <xdr:row>4</xdr:row>
      <xdr:rowOff>209550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80" zoomScaleNormal="80" zoomScalePageLayoutView="0" workbookViewId="0" topLeftCell="A109">
      <selection activeCell="G80" sqref="G80"/>
    </sheetView>
  </sheetViews>
  <sheetFormatPr defaultColWidth="11.421875" defaultRowHeight="12.75"/>
  <cols>
    <col min="1" max="1" width="10.8515625" style="66" customWidth="1"/>
    <col min="2" max="2" width="48.7109375" style="5" customWidth="1"/>
    <col min="3" max="3" width="7.8515625" style="5" customWidth="1"/>
    <col min="4" max="4" width="10.00390625" style="5" customWidth="1"/>
    <col min="5" max="5" width="16.140625" style="5" customWidth="1"/>
    <col min="6" max="6" width="17.7109375" style="5" bestFit="1" customWidth="1"/>
    <col min="7" max="7" width="19.140625" style="5" customWidth="1"/>
  </cols>
  <sheetData>
    <row r="1" spans="1:7" ht="12.75" customHeight="1">
      <c r="A1" s="52"/>
      <c r="B1" s="28"/>
      <c r="C1" s="201" t="s">
        <v>19</v>
      </c>
      <c r="D1" s="202"/>
      <c r="E1" s="48" t="s">
        <v>6</v>
      </c>
      <c r="F1" s="48" t="s">
        <v>7</v>
      </c>
      <c r="G1" s="15" t="s">
        <v>8</v>
      </c>
    </row>
    <row r="2" spans="1:7" ht="12.75" customHeight="1">
      <c r="A2" s="53"/>
      <c r="B2" s="19"/>
      <c r="C2" s="199"/>
      <c r="D2" s="200"/>
      <c r="E2" s="25"/>
      <c r="F2" s="11"/>
      <c r="G2" s="11"/>
    </row>
    <row r="3" spans="1:7" ht="12.75" customHeight="1">
      <c r="A3" s="203" t="s">
        <v>24</v>
      </c>
      <c r="B3" s="204"/>
      <c r="C3" s="205"/>
      <c r="D3" s="206"/>
      <c r="E3" s="26" t="s">
        <v>22</v>
      </c>
      <c r="F3" s="12" t="s">
        <v>23</v>
      </c>
      <c r="G3" s="11"/>
    </row>
    <row r="4" spans="1:7" ht="12.75" customHeight="1">
      <c r="A4" s="54"/>
      <c r="B4" s="47"/>
      <c r="C4" s="27"/>
      <c r="D4" s="23"/>
      <c r="E4" s="12"/>
      <c r="F4" s="11"/>
      <c r="G4" s="11"/>
    </row>
    <row r="5" spans="1:7" ht="12.75" customHeight="1">
      <c r="A5" s="189" t="s">
        <v>17</v>
      </c>
      <c r="B5" s="190"/>
      <c r="C5" s="207" t="s">
        <v>113</v>
      </c>
      <c r="D5" s="208"/>
      <c r="E5" s="208"/>
      <c r="F5" s="208"/>
      <c r="G5" s="209"/>
    </row>
    <row r="6" spans="1:7" ht="12.75" customHeight="1">
      <c r="A6" s="189" t="s">
        <v>0</v>
      </c>
      <c r="B6" s="190"/>
      <c r="C6" s="196" t="s">
        <v>114</v>
      </c>
      <c r="D6" s="197"/>
      <c r="E6" s="197"/>
      <c r="F6" s="197"/>
      <c r="G6" s="198"/>
    </row>
    <row r="7" spans="1:7" ht="12.75" customHeight="1">
      <c r="A7" s="55"/>
      <c r="B7" s="17"/>
      <c r="C7" s="1" t="s">
        <v>9</v>
      </c>
      <c r="D7" s="2"/>
      <c r="E7" s="1"/>
      <c r="F7" s="3"/>
      <c r="G7" s="75"/>
    </row>
    <row r="8" spans="1:7" ht="12.75" customHeight="1">
      <c r="A8" s="55"/>
      <c r="B8" s="17"/>
      <c r="C8" s="1" t="s">
        <v>10</v>
      </c>
      <c r="D8" s="2"/>
      <c r="E8" s="1"/>
      <c r="F8" s="3"/>
      <c r="G8" s="75"/>
    </row>
    <row r="9" spans="1:7" ht="12.75" customHeight="1">
      <c r="A9" s="56"/>
      <c r="B9" s="24"/>
      <c r="C9" s="9" t="s">
        <v>20</v>
      </c>
      <c r="D9" s="8"/>
      <c r="E9" s="9" t="s">
        <v>21</v>
      </c>
      <c r="F9" s="10"/>
      <c r="G9" s="76"/>
    </row>
    <row r="10" spans="1:7" ht="12.75">
      <c r="A10" s="191" t="s">
        <v>1</v>
      </c>
      <c r="B10" s="193" t="s">
        <v>2</v>
      </c>
      <c r="C10" s="195" t="s">
        <v>16</v>
      </c>
      <c r="D10" s="195"/>
      <c r="E10" s="195"/>
      <c r="F10" s="195"/>
      <c r="G10" s="77"/>
    </row>
    <row r="11" spans="1:7" ht="12.75">
      <c r="A11" s="192"/>
      <c r="B11" s="194"/>
      <c r="C11" s="194" t="s">
        <v>11</v>
      </c>
      <c r="D11" s="194" t="s">
        <v>12</v>
      </c>
      <c r="E11" s="194" t="s">
        <v>13</v>
      </c>
      <c r="F11" s="194" t="s">
        <v>3</v>
      </c>
      <c r="G11" s="77"/>
    </row>
    <row r="12" spans="1:7" ht="12.75">
      <c r="A12" s="192"/>
      <c r="B12" s="194"/>
      <c r="C12" s="194"/>
      <c r="D12" s="194"/>
      <c r="E12" s="194"/>
      <c r="F12" s="194"/>
      <c r="G12" s="14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302.65</v>
      </c>
      <c r="E14" s="29">
        <v>10121</v>
      </c>
      <c r="F14" s="43">
        <f aca="true" t="shared" si="0" ref="F14:F19">D14*E14</f>
        <v>3063120.65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302.65</v>
      </c>
      <c r="E15" s="29">
        <v>2728</v>
      </c>
      <c r="F15" s="43">
        <f t="shared" si="0"/>
        <v>825629.2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302.65</v>
      </c>
      <c r="E16" s="29">
        <v>45459</v>
      </c>
      <c r="F16" s="43">
        <f t="shared" si="0"/>
        <v>13758166.35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302.65</v>
      </c>
      <c r="E17" s="29">
        <v>41680</v>
      </c>
      <c r="F17" s="43">
        <f t="shared" si="0"/>
        <v>12614451.999999998</v>
      </c>
    </row>
    <row r="18" spans="1:6" ht="28.5">
      <c r="A18" s="59">
        <f>SUM(A17+0.01)</f>
        <v>1.05</v>
      </c>
      <c r="B18" s="22" t="s">
        <v>83</v>
      </c>
      <c r="C18" s="41" t="s">
        <v>14</v>
      </c>
      <c r="D18" s="42">
        <v>302.65</v>
      </c>
      <c r="E18" s="29">
        <v>41680</v>
      </c>
      <c r="F18" s="43">
        <v>7</v>
      </c>
    </row>
    <row r="19" spans="1:6" ht="14.25">
      <c r="A19" s="59">
        <f>SUM(A18+0.01)</f>
        <v>1.06</v>
      </c>
      <c r="B19" s="22" t="s">
        <v>110</v>
      </c>
      <c r="C19" s="41" t="s">
        <v>14</v>
      </c>
      <c r="D19" s="42">
        <v>563</v>
      </c>
      <c r="E19" s="29">
        <v>12000</v>
      </c>
      <c r="F19" s="43">
        <f t="shared" si="0"/>
        <v>6756000</v>
      </c>
    </row>
    <row r="20" spans="1:7" ht="15">
      <c r="A20" s="57"/>
      <c r="B20" s="7" t="s">
        <v>74</v>
      </c>
      <c r="C20" s="41"/>
      <c r="D20" s="42"/>
      <c r="E20" s="41"/>
      <c r="F20" s="44"/>
      <c r="G20" s="50">
        <f>SUM(F14:F17)</f>
        <v>30261368.199999996</v>
      </c>
    </row>
    <row r="21" spans="1:6" ht="15">
      <c r="A21" s="58" t="s">
        <v>30</v>
      </c>
      <c r="B21" s="40" t="s">
        <v>67</v>
      </c>
      <c r="C21" s="41"/>
      <c r="D21" s="41"/>
      <c r="E21" s="41"/>
      <c r="F21" s="41"/>
    </row>
    <row r="22" spans="1:6" ht="14.25">
      <c r="A22" s="57">
        <v>2.01</v>
      </c>
      <c r="B22" s="22" t="s">
        <v>93</v>
      </c>
      <c r="C22" s="42" t="s">
        <v>14</v>
      </c>
      <c r="D22" s="42">
        <v>35.5</v>
      </c>
      <c r="E22" s="29">
        <v>10121</v>
      </c>
      <c r="F22" s="43">
        <f>D22*E22</f>
        <v>359295.5</v>
      </c>
    </row>
    <row r="23" spans="1:6" ht="28.5">
      <c r="A23" s="59">
        <f>SUM(A22+0.01)</f>
        <v>2.0199999999999996</v>
      </c>
      <c r="B23" s="22" t="s">
        <v>83</v>
      </c>
      <c r="C23" s="42" t="s">
        <v>14</v>
      </c>
      <c r="D23" s="42">
        <v>35.5</v>
      </c>
      <c r="E23" s="29">
        <v>41680</v>
      </c>
      <c r="F23" s="43">
        <f>D23*E23</f>
        <v>1479640</v>
      </c>
    </row>
    <row r="24" spans="1:6" ht="14.25">
      <c r="A24" s="59">
        <f>SUM(A23+0.01)</f>
        <v>2.0299999999999994</v>
      </c>
      <c r="B24" s="22" t="s">
        <v>78</v>
      </c>
      <c r="C24" s="42" t="s">
        <v>14</v>
      </c>
      <c r="D24" s="42">
        <v>35.5</v>
      </c>
      <c r="E24" s="29">
        <v>42000</v>
      </c>
      <c r="F24" s="43">
        <f>D24*E24</f>
        <v>1491000</v>
      </c>
    </row>
    <row r="25" spans="1:6" ht="14.25">
      <c r="A25" s="59">
        <f>SUM(A24+0.01)</f>
        <v>2.039999999999999</v>
      </c>
      <c r="B25" s="31" t="s">
        <v>90</v>
      </c>
      <c r="C25" s="42" t="s">
        <v>15</v>
      </c>
      <c r="D25" s="41">
        <v>58.2</v>
      </c>
      <c r="E25" s="29">
        <v>11500</v>
      </c>
      <c r="F25" s="43">
        <f>D25*E25</f>
        <v>669300</v>
      </c>
    </row>
    <row r="26" spans="1:7" ht="15">
      <c r="A26" s="57"/>
      <c r="B26" s="7" t="s">
        <v>74</v>
      </c>
      <c r="C26" s="41"/>
      <c r="D26" s="42"/>
      <c r="E26" s="41"/>
      <c r="F26" s="44"/>
      <c r="G26" s="50">
        <f>SUM(F22:F25)</f>
        <v>3999235.5</v>
      </c>
    </row>
    <row r="27" spans="1:6" ht="15">
      <c r="A27" s="58" t="s">
        <v>32</v>
      </c>
      <c r="B27" s="40" t="s">
        <v>91</v>
      </c>
      <c r="C27" s="41"/>
      <c r="D27" s="41"/>
      <c r="E27" s="41"/>
      <c r="F27" s="41"/>
    </row>
    <row r="28" spans="1:6" ht="14.25">
      <c r="A28" s="59">
        <v>3.01</v>
      </c>
      <c r="B28" s="22" t="s">
        <v>95</v>
      </c>
      <c r="C28" s="41" t="s">
        <v>14</v>
      </c>
      <c r="D28" s="41">
        <v>84</v>
      </c>
      <c r="E28" s="29">
        <v>10121</v>
      </c>
      <c r="F28" s="43">
        <f>D28*E28</f>
        <v>850164</v>
      </c>
    </row>
    <row r="29" spans="1:6" ht="28.5">
      <c r="A29" s="59">
        <f>SUM(A28+0.01)</f>
        <v>3.0199999999999996</v>
      </c>
      <c r="B29" s="22" t="s">
        <v>82</v>
      </c>
      <c r="C29" s="41" t="s">
        <v>14</v>
      </c>
      <c r="D29" s="41">
        <v>84</v>
      </c>
      <c r="E29" s="29">
        <v>2728</v>
      </c>
      <c r="F29" s="43">
        <f>D29*E29</f>
        <v>229152</v>
      </c>
    </row>
    <row r="30" spans="1:6" ht="28.5">
      <c r="A30" s="59">
        <f>SUM(A29+0.01)</f>
        <v>3.0299999999999994</v>
      </c>
      <c r="B30" s="22" t="s">
        <v>92</v>
      </c>
      <c r="C30" s="41" t="s">
        <v>14</v>
      </c>
      <c r="D30" s="41">
        <v>84</v>
      </c>
      <c r="E30" s="29">
        <v>41680</v>
      </c>
      <c r="F30" s="43">
        <f>D30*E30</f>
        <v>3501120</v>
      </c>
    </row>
    <row r="31" spans="1:6" ht="28.5">
      <c r="A31" s="59">
        <f>SUM(A30+0.01)</f>
        <v>3.039999999999999</v>
      </c>
      <c r="B31" s="22" t="s">
        <v>112</v>
      </c>
      <c r="C31" s="41" t="s">
        <v>15</v>
      </c>
      <c r="D31" s="41">
        <v>82.1</v>
      </c>
      <c r="E31" s="29">
        <v>33450</v>
      </c>
      <c r="F31" s="43">
        <f>D31*E31</f>
        <v>2746245</v>
      </c>
    </row>
    <row r="32" spans="1:7" ht="15">
      <c r="A32" s="57"/>
      <c r="B32" s="7" t="s">
        <v>74</v>
      </c>
      <c r="C32" s="41"/>
      <c r="D32" s="42"/>
      <c r="E32" s="41"/>
      <c r="F32" s="44"/>
      <c r="G32" s="50">
        <f>SUM(F28:F31)</f>
        <v>7326681</v>
      </c>
    </row>
    <row r="33" spans="1:6" ht="15">
      <c r="A33" s="58" t="s">
        <v>44</v>
      </c>
      <c r="B33" s="40" t="s">
        <v>66</v>
      </c>
      <c r="C33" s="41"/>
      <c r="D33" s="41"/>
      <c r="E33" s="41"/>
      <c r="F33" s="43"/>
    </row>
    <row r="34" spans="1:6" ht="15">
      <c r="A34" s="60"/>
      <c r="B34" s="34" t="s">
        <v>70</v>
      </c>
      <c r="C34" s="41"/>
      <c r="D34" s="41"/>
      <c r="E34" s="41"/>
      <c r="F34" s="43"/>
    </row>
    <row r="35" spans="1:6" ht="14.25">
      <c r="A35" s="61">
        <v>4.01</v>
      </c>
      <c r="B35" s="22" t="s">
        <v>94</v>
      </c>
      <c r="C35" s="41" t="s">
        <v>14</v>
      </c>
      <c r="D35" s="41">
        <v>21.84</v>
      </c>
      <c r="E35" s="29">
        <v>10121</v>
      </c>
      <c r="F35" s="43">
        <f>D35*E35</f>
        <v>221042.63999999998</v>
      </c>
    </row>
    <row r="36" spans="1:6" ht="28.5">
      <c r="A36" s="61">
        <f>SUM(A35+0.01)</f>
        <v>4.02</v>
      </c>
      <c r="B36" s="22" t="s">
        <v>82</v>
      </c>
      <c r="C36" s="41" t="s">
        <v>14</v>
      </c>
      <c r="D36" s="41">
        <v>21.84</v>
      </c>
      <c r="E36" s="29">
        <v>2728</v>
      </c>
      <c r="F36" s="43">
        <f>D36*E36</f>
        <v>59579.52</v>
      </c>
    </row>
    <row r="37" spans="1:6" ht="28.5">
      <c r="A37" s="61">
        <f>SUM(A36+0.01)</f>
        <v>4.029999999999999</v>
      </c>
      <c r="B37" s="22" t="s">
        <v>83</v>
      </c>
      <c r="C37" s="41" t="s">
        <v>14</v>
      </c>
      <c r="D37" s="41">
        <v>21.84</v>
      </c>
      <c r="E37" s="36">
        <v>41680</v>
      </c>
      <c r="F37" s="42">
        <f>D37*E37</f>
        <v>910291.2</v>
      </c>
    </row>
    <row r="38" spans="1:6" ht="14.25">
      <c r="A38" s="61">
        <f>SUM(A37+0.01)</f>
        <v>4.039999999999999</v>
      </c>
      <c r="B38" s="22" t="s">
        <v>78</v>
      </c>
      <c r="C38" s="41" t="s">
        <v>14</v>
      </c>
      <c r="D38" s="41">
        <v>21.84</v>
      </c>
      <c r="E38" s="29">
        <v>42000</v>
      </c>
      <c r="F38" s="43">
        <f>D38*E38</f>
        <v>917280</v>
      </c>
    </row>
    <row r="39" spans="1:6" ht="14.25">
      <c r="A39" s="61">
        <f>SUM(A38+0.01)</f>
        <v>4.049999999999999</v>
      </c>
      <c r="B39" s="31" t="s">
        <v>79</v>
      </c>
      <c r="C39" s="41" t="s">
        <v>15</v>
      </c>
      <c r="D39" s="41">
        <v>32.6</v>
      </c>
      <c r="E39" s="29">
        <v>11500</v>
      </c>
      <c r="F39" s="43">
        <f>D39*E39</f>
        <v>374900</v>
      </c>
    </row>
    <row r="40" spans="1:7" ht="15">
      <c r="A40" s="57"/>
      <c r="B40" s="7" t="s">
        <v>74</v>
      </c>
      <c r="C40" s="41"/>
      <c r="D40" s="42"/>
      <c r="E40" s="36"/>
      <c r="F40" s="44"/>
      <c r="G40" s="50">
        <f>SUM(F35:F39)</f>
        <v>2483093.36</v>
      </c>
    </row>
    <row r="41" spans="1:6" ht="17.25" customHeight="1">
      <c r="A41" s="62"/>
      <c r="B41" s="45" t="s">
        <v>69</v>
      </c>
      <c r="C41" s="41"/>
      <c r="D41" s="41"/>
      <c r="E41" s="36"/>
      <c r="F41" s="41"/>
    </row>
    <row r="42" spans="1:6" ht="17.25" customHeight="1">
      <c r="A42" s="61">
        <f>SUM(A39+0.01)</f>
        <v>4.059999999999999</v>
      </c>
      <c r="B42" s="46" t="s">
        <v>76</v>
      </c>
      <c r="C42" s="42" t="s">
        <v>33</v>
      </c>
      <c r="D42" s="41">
        <v>5.92</v>
      </c>
      <c r="E42" s="36">
        <v>12402</v>
      </c>
      <c r="F42" s="43">
        <f aca="true" t="shared" si="1" ref="F42:F51">D42*E42</f>
        <v>73419.84</v>
      </c>
    </row>
    <row r="43" spans="1:6" ht="17.25" customHeight="1">
      <c r="A43" s="61">
        <f aca="true" t="shared" si="2" ref="A43:A51">SUM(A42+0.01)</f>
        <v>4.0699999999999985</v>
      </c>
      <c r="B43" s="46" t="s">
        <v>100</v>
      </c>
      <c r="C43" s="42" t="s">
        <v>96</v>
      </c>
      <c r="D43" s="41">
        <v>1</v>
      </c>
      <c r="E43" s="36">
        <v>350000</v>
      </c>
      <c r="F43" s="43">
        <f t="shared" si="1"/>
        <v>350000</v>
      </c>
    </row>
    <row r="44" spans="1:6" ht="42.75">
      <c r="A44" s="61">
        <f t="shared" si="2"/>
        <v>4.079999999999998</v>
      </c>
      <c r="B44" s="51" t="s">
        <v>77</v>
      </c>
      <c r="C44" s="42" t="s">
        <v>33</v>
      </c>
      <c r="D44" s="41">
        <v>5.92</v>
      </c>
      <c r="E44" s="36">
        <v>325000</v>
      </c>
      <c r="F44" s="43">
        <f t="shared" si="1"/>
        <v>1924000</v>
      </c>
    </row>
    <row r="45" spans="1:6" ht="57">
      <c r="A45" s="61">
        <f t="shared" si="2"/>
        <v>4.089999999999998</v>
      </c>
      <c r="B45" s="31" t="s">
        <v>37</v>
      </c>
      <c r="C45" s="42" t="s">
        <v>15</v>
      </c>
      <c r="D45" s="41">
        <v>24.7</v>
      </c>
      <c r="E45" s="36">
        <v>40602</v>
      </c>
      <c r="F45" s="43">
        <f t="shared" si="1"/>
        <v>1002869.4</v>
      </c>
    </row>
    <row r="46" spans="1:6" ht="57">
      <c r="A46" s="61">
        <f t="shared" si="2"/>
        <v>4.099999999999998</v>
      </c>
      <c r="B46" s="22" t="s">
        <v>63</v>
      </c>
      <c r="C46" s="41" t="s">
        <v>15</v>
      </c>
      <c r="D46" s="41">
        <v>18.5</v>
      </c>
      <c r="E46" s="36">
        <v>35002</v>
      </c>
      <c r="F46" s="43">
        <f t="shared" si="1"/>
        <v>647537</v>
      </c>
    </row>
    <row r="47" spans="1:6" ht="14.25">
      <c r="A47" s="61">
        <f t="shared" si="2"/>
        <v>4.109999999999998</v>
      </c>
      <c r="B47" s="22" t="s">
        <v>36</v>
      </c>
      <c r="C47" s="41" t="s">
        <v>14</v>
      </c>
      <c r="D47" s="41">
        <v>56.81</v>
      </c>
      <c r="E47" s="36">
        <v>30871</v>
      </c>
      <c r="F47" s="43">
        <f t="shared" si="1"/>
        <v>1753781.51</v>
      </c>
    </row>
    <row r="48" spans="1:6" ht="57">
      <c r="A48" s="61">
        <f t="shared" si="2"/>
        <v>4.119999999999997</v>
      </c>
      <c r="B48" s="22" t="s">
        <v>80</v>
      </c>
      <c r="C48" s="41" t="s">
        <v>15</v>
      </c>
      <c r="D48" s="41">
        <v>24.7</v>
      </c>
      <c r="E48" s="36">
        <v>41649</v>
      </c>
      <c r="F48" s="43">
        <f t="shared" si="1"/>
        <v>1028730.2999999999</v>
      </c>
    </row>
    <row r="49" spans="1:6" ht="14.25">
      <c r="A49" s="61">
        <f t="shared" si="2"/>
        <v>4.129999999999997</v>
      </c>
      <c r="B49" s="22" t="s">
        <v>39</v>
      </c>
      <c r="C49" s="41" t="s">
        <v>14</v>
      </c>
      <c r="D49" s="41">
        <v>56.81</v>
      </c>
      <c r="E49" s="36">
        <v>17517</v>
      </c>
      <c r="F49" s="43">
        <f t="shared" si="1"/>
        <v>995140.77</v>
      </c>
    </row>
    <row r="50" spans="1:6" ht="14.25">
      <c r="A50" s="61">
        <f t="shared" si="2"/>
        <v>4.139999999999997</v>
      </c>
      <c r="B50" s="22" t="s">
        <v>75</v>
      </c>
      <c r="C50" s="41" t="s">
        <v>14</v>
      </c>
      <c r="D50" s="41">
        <v>56.81</v>
      </c>
      <c r="E50" s="36">
        <v>4158</v>
      </c>
      <c r="F50" s="43">
        <f t="shared" si="1"/>
        <v>236215.98</v>
      </c>
    </row>
    <row r="51" spans="1:6" ht="14.25">
      <c r="A51" s="61">
        <f t="shared" si="2"/>
        <v>4.149999999999997</v>
      </c>
      <c r="B51" s="22" t="s">
        <v>72</v>
      </c>
      <c r="C51" s="41" t="s">
        <v>14</v>
      </c>
      <c r="D51" s="41">
        <v>56.81</v>
      </c>
      <c r="E51" s="36">
        <v>6237</v>
      </c>
      <c r="F51" s="43">
        <f t="shared" si="1"/>
        <v>354323.97000000003</v>
      </c>
    </row>
    <row r="52" spans="1:7" ht="15">
      <c r="A52" s="57"/>
      <c r="B52" s="7" t="s">
        <v>74</v>
      </c>
      <c r="C52" s="41"/>
      <c r="D52" s="42"/>
      <c r="E52" s="36"/>
      <c r="F52" s="44"/>
      <c r="G52" s="50">
        <f>SUM(F42:F51)</f>
        <v>8366018.7700000005</v>
      </c>
    </row>
    <row r="53" spans="1:6" ht="15">
      <c r="A53" s="63"/>
      <c r="B53" s="34" t="s">
        <v>111</v>
      </c>
      <c r="C53" s="41"/>
      <c r="D53" s="41"/>
      <c r="E53" s="36"/>
      <c r="F53" s="41"/>
    </row>
    <row r="54" spans="1:6" ht="42.75">
      <c r="A54" s="63">
        <f>SUM(A51+0.01)</f>
        <v>4.159999999999997</v>
      </c>
      <c r="B54" s="32" t="s">
        <v>73</v>
      </c>
      <c r="C54" s="41" t="s">
        <v>34</v>
      </c>
      <c r="D54" s="41">
        <v>1</v>
      </c>
      <c r="E54" s="36">
        <v>744090</v>
      </c>
      <c r="F54" s="43">
        <f>D54*E54</f>
        <v>744090</v>
      </c>
    </row>
    <row r="55" spans="1:6" ht="42.75">
      <c r="A55" s="61">
        <f>SUM(A54+0.01)</f>
        <v>4.169999999999996</v>
      </c>
      <c r="B55" s="67" t="s">
        <v>101</v>
      </c>
      <c r="C55" s="41" t="s">
        <v>34</v>
      </c>
      <c r="D55" s="41">
        <v>1</v>
      </c>
      <c r="E55" s="36">
        <v>2375000</v>
      </c>
      <c r="F55" s="43">
        <f>D55*E55</f>
        <v>2375000</v>
      </c>
    </row>
    <row r="56" spans="1:6" ht="28.5">
      <c r="A56" s="61">
        <f>SUM(A55+0.01)</f>
        <v>4.179999999999996</v>
      </c>
      <c r="B56" s="32" t="s">
        <v>81</v>
      </c>
      <c r="C56" s="41" t="s">
        <v>34</v>
      </c>
      <c r="D56" s="41">
        <v>1</v>
      </c>
      <c r="E56" s="36">
        <v>699445</v>
      </c>
      <c r="F56" s="43">
        <f>D56*E56</f>
        <v>699445</v>
      </c>
    </row>
    <row r="57" spans="1:7" ht="15">
      <c r="A57" s="57"/>
      <c r="B57" s="7" t="s">
        <v>74</v>
      </c>
      <c r="C57" s="41"/>
      <c r="D57" s="42"/>
      <c r="E57" s="36"/>
      <c r="F57" s="44"/>
      <c r="G57" s="50">
        <f>SUM(F54:F56)</f>
        <v>3818535</v>
      </c>
    </row>
    <row r="58" spans="1:6" ht="15">
      <c r="A58" s="61"/>
      <c r="B58" s="37" t="s">
        <v>71</v>
      </c>
      <c r="C58" s="41"/>
      <c r="D58" s="41"/>
      <c r="E58" s="36"/>
      <c r="F58" s="43"/>
    </row>
    <row r="59" spans="1:6" ht="42.75">
      <c r="A59" s="63">
        <f>SUM(A56+0.01)</f>
        <v>4.189999999999996</v>
      </c>
      <c r="B59" s="31" t="s">
        <v>35</v>
      </c>
      <c r="C59" s="41" t="s">
        <v>15</v>
      </c>
      <c r="D59" s="41">
        <v>20</v>
      </c>
      <c r="E59" s="36">
        <v>9818</v>
      </c>
      <c r="F59" s="43">
        <f aca="true" t="shared" si="3" ref="F59:F64">D59*E59</f>
        <v>196360</v>
      </c>
    </row>
    <row r="60" spans="1:6" ht="42.75">
      <c r="A60" s="61">
        <f>SUM(A59+0.01)</f>
        <v>4.199999999999996</v>
      </c>
      <c r="B60" s="31" t="s">
        <v>40</v>
      </c>
      <c r="C60" s="41" t="s">
        <v>34</v>
      </c>
      <c r="D60" s="41">
        <v>2</v>
      </c>
      <c r="E60" s="36">
        <v>35526</v>
      </c>
      <c r="F60" s="43">
        <f t="shared" si="3"/>
        <v>71052</v>
      </c>
    </row>
    <row r="61" spans="1:6" ht="42.75">
      <c r="A61" s="61">
        <f>SUM(A60+0.01)</f>
        <v>4.2099999999999955</v>
      </c>
      <c r="B61" s="31" t="s">
        <v>42</v>
      </c>
      <c r="C61" s="41" t="s">
        <v>34</v>
      </c>
      <c r="D61" s="41">
        <v>1</v>
      </c>
      <c r="E61" s="36">
        <v>69647</v>
      </c>
      <c r="F61" s="43">
        <f t="shared" si="3"/>
        <v>69647</v>
      </c>
    </row>
    <row r="62" spans="1:6" ht="42.75">
      <c r="A62" s="61">
        <f>SUM(A61+0.01)</f>
        <v>4.219999999999995</v>
      </c>
      <c r="B62" s="35" t="s">
        <v>41</v>
      </c>
      <c r="C62" s="41" t="s">
        <v>34</v>
      </c>
      <c r="D62" s="41">
        <v>1</v>
      </c>
      <c r="E62" s="36">
        <v>49705</v>
      </c>
      <c r="F62" s="43">
        <f t="shared" si="3"/>
        <v>49705</v>
      </c>
    </row>
    <row r="63" spans="1:6" ht="14.25">
      <c r="A63" s="61">
        <f>SUM(A62+0.01)</f>
        <v>4.229999999999995</v>
      </c>
      <c r="B63" s="35" t="s">
        <v>103</v>
      </c>
      <c r="C63" s="41" t="s">
        <v>96</v>
      </c>
      <c r="D63" s="41">
        <v>1</v>
      </c>
      <c r="E63" s="36">
        <v>2500000</v>
      </c>
      <c r="F63" s="43">
        <f t="shared" si="3"/>
        <v>2500000</v>
      </c>
    </row>
    <row r="64" spans="1:6" ht="14.25">
      <c r="A64" s="61">
        <f>SUM(A63+0.01)</f>
        <v>4.239999999999995</v>
      </c>
      <c r="B64" s="35" t="s">
        <v>97</v>
      </c>
      <c r="C64" s="41" t="s">
        <v>96</v>
      </c>
      <c r="D64" s="41">
        <v>1</v>
      </c>
      <c r="E64" s="36">
        <v>700000</v>
      </c>
      <c r="F64" s="43">
        <f t="shared" si="3"/>
        <v>700000</v>
      </c>
    </row>
    <row r="65" spans="1:7" ht="15">
      <c r="A65" s="57"/>
      <c r="B65" s="7" t="s">
        <v>74</v>
      </c>
      <c r="C65" s="41"/>
      <c r="D65" s="42"/>
      <c r="E65" s="36"/>
      <c r="F65" s="44"/>
      <c r="G65" s="50">
        <f>SUM(F59:F64)</f>
        <v>3586764</v>
      </c>
    </row>
    <row r="66" spans="1:7" ht="30">
      <c r="A66" s="57"/>
      <c r="B66" s="37" t="s">
        <v>116</v>
      </c>
      <c r="C66" s="41"/>
      <c r="D66" s="42"/>
      <c r="E66" s="36"/>
      <c r="F66" s="44"/>
      <c r="G66" s="68"/>
    </row>
    <row r="67" spans="1:7" ht="28.5">
      <c r="A67" s="63">
        <f>SUM(A64+0.01)</f>
        <v>4.249999999999995</v>
      </c>
      <c r="B67" s="22" t="s">
        <v>98</v>
      </c>
      <c r="C67" s="21" t="s">
        <v>43</v>
      </c>
      <c r="D67" s="42">
        <v>1</v>
      </c>
      <c r="E67" s="36">
        <v>1500000</v>
      </c>
      <c r="F67" s="43">
        <f aca="true" t="shared" si="4" ref="F67:F73">D67*E67</f>
        <v>1500000</v>
      </c>
      <c r="G67" s="68"/>
    </row>
    <row r="68" spans="1:7" ht="14.25">
      <c r="A68" s="61">
        <f aca="true" t="shared" si="5" ref="A68:A75">SUM(A67+0.01)</f>
        <v>4.2599999999999945</v>
      </c>
      <c r="B68" s="22" t="s">
        <v>55</v>
      </c>
      <c r="C68" s="21" t="s">
        <v>43</v>
      </c>
      <c r="D68" s="42">
        <v>1</v>
      </c>
      <c r="E68" s="29">
        <v>377006</v>
      </c>
      <c r="F68" s="43">
        <f t="shared" si="4"/>
        <v>377006</v>
      </c>
      <c r="G68" s="68"/>
    </row>
    <row r="69" spans="1:7" ht="14.25">
      <c r="A69" s="61">
        <f t="shared" si="5"/>
        <v>4.269999999999994</v>
      </c>
      <c r="B69" s="22" t="s">
        <v>56</v>
      </c>
      <c r="C69" s="21" t="s">
        <v>43</v>
      </c>
      <c r="D69" s="42">
        <v>1</v>
      </c>
      <c r="E69" s="29">
        <v>228188</v>
      </c>
      <c r="F69" s="43">
        <f t="shared" si="4"/>
        <v>228188</v>
      </c>
      <c r="G69" s="68"/>
    </row>
    <row r="70" spans="1:7" ht="14.25">
      <c r="A70" s="61">
        <f t="shared" si="5"/>
        <v>4.279999999999994</v>
      </c>
      <c r="B70" s="22" t="s">
        <v>99</v>
      </c>
      <c r="C70" s="21" t="s">
        <v>43</v>
      </c>
      <c r="D70" s="42">
        <v>1</v>
      </c>
      <c r="E70" s="29">
        <v>450000</v>
      </c>
      <c r="F70" s="43">
        <f t="shared" si="4"/>
        <v>450000</v>
      </c>
      <c r="G70" s="68"/>
    </row>
    <row r="71" spans="1:7" ht="42.75">
      <c r="A71" s="61">
        <f t="shared" si="5"/>
        <v>4.289999999999994</v>
      </c>
      <c r="B71" s="22" t="s">
        <v>57</v>
      </c>
      <c r="C71" s="21" t="s">
        <v>34</v>
      </c>
      <c r="D71" s="42">
        <v>1</v>
      </c>
      <c r="E71" s="29">
        <v>178582</v>
      </c>
      <c r="F71" s="43">
        <f t="shared" si="4"/>
        <v>178582</v>
      </c>
      <c r="G71" s="68"/>
    </row>
    <row r="72" spans="1:7" ht="42.75">
      <c r="A72" s="61">
        <f t="shared" si="5"/>
        <v>4.299999999999994</v>
      </c>
      <c r="B72" s="22" t="s">
        <v>104</v>
      </c>
      <c r="C72" s="21" t="s">
        <v>34</v>
      </c>
      <c r="D72" s="42">
        <v>1</v>
      </c>
      <c r="E72" s="29">
        <v>185000</v>
      </c>
      <c r="F72" s="43">
        <f>D72*E72</f>
        <v>185000</v>
      </c>
      <c r="G72" s="68"/>
    </row>
    <row r="73" spans="1:7" ht="28.5">
      <c r="A73" s="61">
        <f t="shared" si="5"/>
        <v>4.309999999999993</v>
      </c>
      <c r="B73" s="22" t="s">
        <v>58</v>
      </c>
      <c r="C73" s="21" t="s">
        <v>43</v>
      </c>
      <c r="D73" s="42">
        <v>1</v>
      </c>
      <c r="E73" s="29">
        <v>1041726</v>
      </c>
      <c r="F73" s="43">
        <f t="shared" si="4"/>
        <v>1041726</v>
      </c>
      <c r="G73" s="68"/>
    </row>
    <row r="74" spans="1:7" ht="14.25">
      <c r="A74" s="61">
        <f t="shared" si="5"/>
        <v>4.319999999999993</v>
      </c>
      <c r="B74" s="22" t="s">
        <v>102</v>
      </c>
      <c r="C74" s="21" t="s">
        <v>34</v>
      </c>
      <c r="D74" s="42">
        <v>1</v>
      </c>
      <c r="E74" s="29">
        <v>180000</v>
      </c>
      <c r="F74" s="43">
        <f>D74*E74</f>
        <v>180000</v>
      </c>
      <c r="G74" s="68"/>
    </row>
    <row r="75" spans="1:6" ht="28.5">
      <c r="A75" s="61">
        <f t="shared" si="5"/>
        <v>4.329999999999993</v>
      </c>
      <c r="B75" s="22" t="s">
        <v>115</v>
      </c>
      <c r="C75" s="21" t="s">
        <v>34</v>
      </c>
      <c r="D75" s="6">
        <v>1</v>
      </c>
      <c r="E75" s="29">
        <v>2480300</v>
      </c>
      <c r="F75" s="30">
        <f>D75*E75</f>
        <v>2480300</v>
      </c>
    </row>
    <row r="76" spans="1:7" ht="15">
      <c r="A76" s="57"/>
      <c r="B76" s="7" t="s">
        <v>74</v>
      </c>
      <c r="C76" s="41"/>
      <c r="D76" s="42"/>
      <c r="E76" s="36"/>
      <c r="F76" s="44"/>
      <c r="G76" s="50">
        <f>SUM(F67:F75)</f>
        <v>6620802</v>
      </c>
    </row>
    <row r="77" spans="1:6" ht="15">
      <c r="A77" s="58" t="s">
        <v>52</v>
      </c>
      <c r="B77" s="40" t="s">
        <v>86</v>
      </c>
      <c r="C77" s="41"/>
      <c r="D77" s="41"/>
      <c r="E77" s="36"/>
      <c r="F77" s="41"/>
    </row>
    <row r="78" spans="1:6" ht="14.25">
      <c r="A78" s="63">
        <v>5.01</v>
      </c>
      <c r="B78" s="38" t="s">
        <v>85</v>
      </c>
      <c r="C78" s="41" t="s">
        <v>33</v>
      </c>
      <c r="D78" s="41">
        <v>50.08</v>
      </c>
      <c r="E78" s="36">
        <v>12402</v>
      </c>
      <c r="F78" s="43">
        <f aca="true" t="shared" si="6" ref="F78:F89">D78*E78</f>
        <v>621092.16</v>
      </c>
    </row>
    <row r="79" spans="1:6" ht="28.5">
      <c r="A79" s="61">
        <f aca="true" t="shared" si="7" ref="A79:A96">SUM(A78+0.01)</f>
        <v>5.02</v>
      </c>
      <c r="B79" s="22" t="s">
        <v>82</v>
      </c>
      <c r="C79" s="42" t="s">
        <v>14</v>
      </c>
      <c r="D79" s="42">
        <v>84.32</v>
      </c>
      <c r="E79" s="36">
        <v>2728</v>
      </c>
      <c r="F79" s="43">
        <f t="shared" si="6"/>
        <v>230024.96</v>
      </c>
    </row>
    <row r="80" spans="1:6" ht="57">
      <c r="A80" s="61">
        <f t="shared" si="7"/>
        <v>5.029999999999999</v>
      </c>
      <c r="B80" s="31" t="s">
        <v>37</v>
      </c>
      <c r="C80" s="42" t="s">
        <v>15</v>
      </c>
      <c r="D80" s="42">
        <v>36.84</v>
      </c>
      <c r="E80" s="36">
        <v>40602</v>
      </c>
      <c r="F80" s="43">
        <f t="shared" si="6"/>
        <v>1495777.6800000002</v>
      </c>
    </row>
    <row r="81" spans="1:6" ht="28.5">
      <c r="A81" s="61">
        <f t="shared" si="7"/>
        <v>5.039999999999999</v>
      </c>
      <c r="B81" s="22" t="s">
        <v>83</v>
      </c>
      <c r="C81" s="41" t="s">
        <v>14</v>
      </c>
      <c r="D81" s="41">
        <v>84.32</v>
      </c>
      <c r="E81" s="36">
        <v>41680</v>
      </c>
      <c r="F81" s="43">
        <f t="shared" si="6"/>
        <v>3514457.5999999996</v>
      </c>
    </row>
    <row r="82" spans="1:6" ht="57">
      <c r="A82" s="61">
        <f t="shared" si="7"/>
        <v>5.049999999999999</v>
      </c>
      <c r="B82" s="22" t="s">
        <v>63</v>
      </c>
      <c r="C82" s="42" t="s">
        <v>15</v>
      </c>
      <c r="D82" s="42">
        <v>30</v>
      </c>
      <c r="E82" s="36">
        <v>33320</v>
      </c>
      <c r="F82" s="43">
        <f t="shared" si="6"/>
        <v>999600</v>
      </c>
    </row>
    <row r="83" spans="1:6" ht="57">
      <c r="A83" s="61">
        <f t="shared" si="7"/>
        <v>5.059999999999999</v>
      </c>
      <c r="B83" s="22" t="s">
        <v>38</v>
      </c>
      <c r="C83" s="42" t="s">
        <v>15</v>
      </c>
      <c r="D83" s="42">
        <v>36.84</v>
      </c>
      <c r="E83" s="36">
        <v>33320</v>
      </c>
      <c r="F83" s="43">
        <f t="shared" si="6"/>
        <v>1227508.8</v>
      </c>
    </row>
    <row r="84" spans="1:6" ht="28.5">
      <c r="A84" s="61">
        <f t="shared" si="7"/>
        <v>5.0699999999999985</v>
      </c>
      <c r="B84" s="22" t="s">
        <v>25</v>
      </c>
      <c r="C84" s="42" t="s">
        <v>15</v>
      </c>
      <c r="D84" s="42">
        <v>268.47</v>
      </c>
      <c r="E84" s="36">
        <v>12005</v>
      </c>
      <c r="F84" s="43">
        <f t="shared" si="6"/>
        <v>3222982.3500000006</v>
      </c>
    </row>
    <row r="85" spans="1:6" ht="28.5">
      <c r="A85" s="61">
        <f t="shared" si="7"/>
        <v>5.079999999999998</v>
      </c>
      <c r="B85" s="22" t="s">
        <v>26</v>
      </c>
      <c r="C85" s="42" t="s">
        <v>14</v>
      </c>
      <c r="D85" s="41">
        <v>105.64</v>
      </c>
      <c r="E85" s="36">
        <v>17188</v>
      </c>
      <c r="F85" s="43">
        <f t="shared" si="6"/>
        <v>1815740.32</v>
      </c>
    </row>
    <row r="86" spans="1:6" ht="42.75">
      <c r="A86" s="61">
        <f t="shared" si="7"/>
        <v>5.089999999999998</v>
      </c>
      <c r="B86" s="22" t="s">
        <v>27</v>
      </c>
      <c r="C86" s="42" t="s">
        <v>14</v>
      </c>
      <c r="D86" s="41">
        <v>105.64</v>
      </c>
      <c r="E86" s="36">
        <v>28811</v>
      </c>
      <c r="F86" s="43">
        <f t="shared" si="6"/>
        <v>3043594.04</v>
      </c>
    </row>
    <row r="87" spans="1:6" ht="57">
      <c r="A87" s="61">
        <f t="shared" si="7"/>
        <v>5.099999999999998</v>
      </c>
      <c r="B87" s="22" t="s">
        <v>28</v>
      </c>
      <c r="C87" s="42" t="s">
        <v>15</v>
      </c>
      <c r="D87" s="41">
        <v>198.4</v>
      </c>
      <c r="E87" s="36">
        <v>2731</v>
      </c>
      <c r="F87" s="43">
        <f t="shared" si="6"/>
        <v>541830.4</v>
      </c>
    </row>
    <row r="88" spans="1:6" ht="42.75">
      <c r="A88" s="61">
        <f t="shared" si="7"/>
        <v>5.109999999999998</v>
      </c>
      <c r="B88" s="22" t="s">
        <v>29</v>
      </c>
      <c r="C88" s="42" t="s">
        <v>14</v>
      </c>
      <c r="D88" s="41">
        <v>105.64</v>
      </c>
      <c r="E88" s="36">
        <v>40419</v>
      </c>
      <c r="F88" s="43">
        <f t="shared" si="6"/>
        <v>4269863.16</v>
      </c>
    </row>
    <row r="89" spans="1:6" ht="28.5">
      <c r="A89" s="61">
        <f t="shared" si="7"/>
        <v>5.119999999999997</v>
      </c>
      <c r="B89" s="22" t="s">
        <v>84</v>
      </c>
      <c r="C89" s="42" t="s">
        <v>14</v>
      </c>
      <c r="D89" s="41">
        <v>105.64</v>
      </c>
      <c r="E89" s="36">
        <v>12500</v>
      </c>
      <c r="F89" s="43">
        <f t="shared" si="6"/>
        <v>1320500</v>
      </c>
    </row>
    <row r="90" spans="1:6" ht="128.25">
      <c r="A90" s="61">
        <f t="shared" si="7"/>
        <v>5.129999999999997</v>
      </c>
      <c r="B90" s="33" t="s">
        <v>45</v>
      </c>
      <c r="C90" s="42" t="s">
        <v>34</v>
      </c>
      <c r="D90" s="41">
        <v>3</v>
      </c>
      <c r="E90" s="36">
        <v>98220</v>
      </c>
      <c r="F90" s="43">
        <f aca="true" t="shared" si="8" ref="F90:F96">D90*E90</f>
        <v>294660</v>
      </c>
    </row>
    <row r="91" spans="1:6" ht="114">
      <c r="A91" s="61">
        <f t="shared" si="7"/>
        <v>5.139999999999997</v>
      </c>
      <c r="B91" s="33" t="s">
        <v>46</v>
      </c>
      <c r="C91" s="42" t="s">
        <v>34</v>
      </c>
      <c r="D91" s="41">
        <v>11</v>
      </c>
      <c r="E91" s="36">
        <v>92267</v>
      </c>
      <c r="F91" s="43">
        <f t="shared" si="8"/>
        <v>1014937</v>
      </c>
    </row>
    <row r="92" spans="1:6" ht="14.25">
      <c r="A92" s="61">
        <f t="shared" si="7"/>
        <v>5.149999999999997</v>
      </c>
      <c r="B92" s="33" t="s">
        <v>47</v>
      </c>
      <c r="C92" s="42" t="s">
        <v>34</v>
      </c>
      <c r="D92" s="41">
        <v>2</v>
      </c>
      <c r="E92" s="36">
        <v>158739</v>
      </c>
      <c r="F92" s="43">
        <f t="shared" si="8"/>
        <v>317478</v>
      </c>
    </row>
    <row r="93" spans="1:6" ht="14.25">
      <c r="A93" s="61">
        <f t="shared" si="7"/>
        <v>5.159999999999997</v>
      </c>
      <c r="B93" s="33" t="s">
        <v>48</v>
      </c>
      <c r="C93" s="42" t="s">
        <v>34</v>
      </c>
      <c r="D93" s="41">
        <v>1</v>
      </c>
      <c r="E93" s="36">
        <v>11608</v>
      </c>
      <c r="F93" s="43">
        <f t="shared" si="8"/>
        <v>11608</v>
      </c>
    </row>
    <row r="94" spans="1:6" ht="14.25">
      <c r="A94" s="61">
        <f t="shared" si="7"/>
        <v>5.169999999999996</v>
      </c>
      <c r="B94" s="33" t="s">
        <v>49</v>
      </c>
      <c r="C94" s="42" t="s">
        <v>34</v>
      </c>
      <c r="D94" s="41">
        <v>1</v>
      </c>
      <c r="E94" s="36">
        <v>89291</v>
      </c>
      <c r="F94" s="43">
        <f t="shared" si="8"/>
        <v>89291</v>
      </c>
    </row>
    <row r="95" spans="1:6" ht="256.5">
      <c r="A95" s="61">
        <f t="shared" si="7"/>
        <v>5.179999999999996</v>
      </c>
      <c r="B95" s="33" t="s">
        <v>50</v>
      </c>
      <c r="C95" s="42" t="s">
        <v>34</v>
      </c>
      <c r="D95" s="41">
        <v>4</v>
      </c>
      <c r="E95" s="36">
        <v>218266</v>
      </c>
      <c r="F95" s="43">
        <f t="shared" si="8"/>
        <v>873064</v>
      </c>
    </row>
    <row r="96" spans="1:7" ht="42.75">
      <c r="A96" s="61">
        <f t="shared" si="7"/>
        <v>5.189999999999996</v>
      </c>
      <c r="B96" s="32" t="s">
        <v>51</v>
      </c>
      <c r="C96" s="42" t="s">
        <v>34</v>
      </c>
      <c r="D96" s="41">
        <v>5</v>
      </c>
      <c r="E96" s="36">
        <v>248030</v>
      </c>
      <c r="F96" s="43">
        <f t="shared" si="8"/>
        <v>1240150</v>
      </c>
      <c r="G96" s="50">
        <f>SUM(F78:F96)</f>
        <v>26144159.47</v>
      </c>
    </row>
    <row r="97" spans="1:6" ht="15">
      <c r="A97" s="57"/>
      <c r="B97" s="7" t="s">
        <v>74</v>
      </c>
      <c r="C97" s="41"/>
      <c r="D97" s="42"/>
      <c r="E97" s="36"/>
      <c r="F97" s="44"/>
    </row>
    <row r="98" spans="1:6" ht="15">
      <c r="A98" s="64" t="s">
        <v>53</v>
      </c>
      <c r="B98" s="39" t="s">
        <v>64</v>
      </c>
      <c r="C98" s="41"/>
      <c r="D98" s="41"/>
      <c r="E98" s="36"/>
      <c r="F98" s="41"/>
    </row>
    <row r="99" spans="1:6" ht="28.5">
      <c r="A99" s="65">
        <v>6.01</v>
      </c>
      <c r="B99" s="51" t="s">
        <v>87</v>
      </c>
      <c r="C99" s="13" t="s">
        <v>14</v>
      </c>
      <c r="D99" s="13">
        <v>4.5</v>
      </c>
      <c r="E99" s="36">
        <v>390000</v>
      </c>
      <c r="F99" s="43">
        <f>D99*E99</f>
        <v>1755000</v>
      </c>
    </row>
    <row r="100" spans="1:6" ht="28.5">
      <c r="A100" s="61">
        <f>SUM(A99+0.01)</f>
        <v>6.02</v>
      </c>
      <c r="B100" s="51" t="s">
        <v>88</v>
      </c>
      <c r="C100" s="13" t="s">
        <v>34</v>
      </c>
      <c r="D100" s="13">
        <v>1</v>
      </c>
      <c r="E100" s="36">
        <v>3000000</v>
      </c>
      <c r="F100" s="43">
        <f>D100*E100</f>
        <v>3000000</v>
      </c>
    </row>
    <row r="101" spans="1:6" ht="28.5">
      <c r="A101" s="61">
        <f>SUM(A100+0.01)</f>
        <v>6.029999999999999</v>
      </c>
      <c r="B101" s="51" t="s">
        <v>89</v>
      </c>
      <c r="C101" s="13" t="s">
        <v>34</v>
      </c>
      <c r="D101" s="13">
        <v>4</v>
      </c>
      <c r="E101" s="36">
        <v>500000</v>
      </c>
      <c r="F101" s="43">
        <f>D101*E101</f>
        <v>2000000</v>
      </c>
    </row>
    <row r="102" spans="1:7" ht="28.5">
      <c r="A102" s="61">
        <f>SUM(A101+0.01)</f>
        <v>6.039999999999999</v>
      </c>
      <c r="B102" s="51" t="s">
        <v>105</v>
      </c>
      <c r="C102" s="13" t="s">
        <v>43</v>
      </c>
      <c r="D102" s="13">
        <v>1</v>
      </c>
      <c r="E102" s="36">
        <v>4000000</v>
      </c>
      <c r="F102" s="43">
        <f>D102*E102</f>
        <v>4000000</v>
      </c>
      <c r="G102" s="50">
        <f>SUM(F99:F102)</f>
        <v>10755000</v>
      </c>
    </row>
    <row r="103" spans="1:6" ht="15">
      <c r="A103" s="57"/>
      <c r="B103" s="7" t="s">
        <v>74</v>
      </c>
      <c r="C103" s="41"/>
      <c r="D103" s="42"/>
      <c r="E103" s="36"/>
      <c r="F103" s="44"/>
    </row>
    <row r="104" spans="1:6" ht="15">
      <c r="A104" s="64" t="s">
        <v>54</v>
      </c>
      <c r="B104" s="39" t="s">
        <v>65</v>
      </c>
      <c r="C104" s="41"/>
      <c r="D104" s="41"/>
      <c r="E104" s="36"/>
      <c r="F104" s="41"/>
    </row>
    <row r="105" spans="1:7" ht="28.5">
      <c r="A105" s="65">
        <v>7.01</v>
      </c>
      <c r="B105" s="51" t="s">
        <v>106</v>
      </c>
      <c r="C105" s="13" t="s">
        <v>14</v>
      </c>
      <c r="D105" s="41">
        <v>1150</v>
      </c>
      <c r="E105" s="36">
        <v>6237</v>
      </c>
      <c r="F105" s="43">
        <f>D105*E105</f>
        <v>7172550</v>
      </c>
      <c r="G105" s="50">
        <f>SUM(F105)</f>
        <v>7172550</v>
      </c>
    </row>
    <row r="106" spans="1:6" ht="15">
      <c r="A106" s="57"/>
      <c r="B106" s="7" t="s">
        <v>74</v>
      </c>
      <c r="C106" s="41"/>
      <c r="D106" s="42"/>
      <c r="E106" s="36"/>
      <c r="F106" s="44"/>
    </row>
    <row r="107" spans="1:6" ht="15">
      <c r="A107" s="64" t="s">
        <v>59</v>
      </c>
      <c r="B107" s="39" t="s">
        <v>107</v>
      </c>
      <c r="C107" s="41"/>
      <c r="D107" s="41"/>
      <c r="E107" s="36"/>
      <c r="F107" s="41"/>
    </row>
    <row r="108" spans="1:7" ht="14.25">
      <c r="A108" s="65">
        <v>7.01</v>
      </c>
      <c r="B108" s="22" t="s">
        <v>60</v>
      </c>
      <c r="C108" s="21" t="s">
        <v>43</v>
      </c>
      <c r="D108" s="6">
        <v>1</v>
      </c>
      <c r="E108" s="29">
        <v>300000</v>
      </c>
      <c r="F108" s="30">
        <f>D108*E108</f>
        <v>300000</v>
      </c>
      <c r="G108" s="50">
        <f>SUM(F108)</f>
        <v>300000</v>
      </c>
    </row>
    <row r="109" spans="1:7" ht="15">
      <c r="A109" s="57"/>
      <c r="B109" s="7" t="s">
        <v>74</v>
      </c>
      <c r="C109" s="41"/>
      <c r="D109" s="42"/>
      <c r="E109" s="36"/>
      <c r="F109" s="44"/>
      <c r="G109" s="68"/>
    </row>
    <row r="110" spans="1:7" ht="14.25">
      <c r="A110" s="69"/>
      <c r="C110" s="18"/>
      <c r="D110" s="4"/>
      <c r="E110" s="70"/>
      <c r="F110" s="71"/>
      <c r="G110" s="68"/>
    </row>
    <row r="111" spans="1:6" ht="14.25">
      <c r="A111" s="69"/>
      <c r="C111" s="18"/>
      <c r="D111" s="4"/>
      <c r="E111" s="70"/>
      <c r="F111" s="71"/>
    </row>
    <row r="112" spans="2:7" ht="12.75">
      <c r="B112" s="16" t="s">
        <v>4</v>
      </c>
      <c r="C112" s="72"/>
      <c r="D112" s="73"/>
      <c r="E112" s="73"/>
      <c r="F112" s="73"/>
      <c r="G112" s="49">
        <f>SUM(G20:G108)</f>
        <v>110834207.3</v>
      </c>
    </row>
    <row r="113" spans="2:7" ht="12.75">
      <c r="B113" s="16" t="s">
        <v>61</v>
      </c>
      <c r="C113" s="72"/>
      <c r="D113" s="73"/>
      <c r="E113" s="73"/>
      <c r="F113" s="73"/>
      <c r="G113" s="49">
        <f>SUM(G112*0.25)</f>
        <v>27708551.825</v>
      </c>
    </row>
    <row r="114" spans="2:7" ht="12.75">
      <c r="B114" s="16" t="s">
        <v>108</v>
      </c>
      <c r="C114" s="72"/>
      <c r="D114" s="73"/>
      <c r="E114" s="73"/>
      <c r="F114" s="73"/>
      <c r="G114" s="49">
        <f>SUM(G112:G113)</f>
        <v>138542759.125</v>
      </c>
    </row>
    <row r="115" spans="2:7" ht="12.75">
      <c r="B115" s="16" t="s">
        <v>109</v>
      </c>
      <c r="C115" s="72"/>
      <c r="D115" s="73"/>
      <c r="E115" s="73"/>
      <c r="F115" s="73"/>
      <c r="G115" s="49">
        <f>+(G113*0.05)*0.16</f>
        <v>221668.41460000002</v>
      </c>
    </row>
    <row r="116" spans="2:7" ht="15">
      <c r="B116" s="16" t="s">
        <v>5</v>
      </c>
      <c r="C116" s="72"/>
      <c r="D116" s="73"/>
      <c r="E116" s="73"/>
      <c r="F116" s="73"/>
      <c r="G116" s="74">
        <f>SUM(G114:G115)</f>
        <v>138764427.5396</v>
      </c>
    </row>
    <row r="118" spans="2:7" ht="15">
      <c r="B118" s="16" t="s">
        <v>117</v>
      </c>
      <c r="C118" s="72"/>
      <c r="D118" s="73"/>
      <c r="E118" s="73"/>
      <c r="F118" s="73"/>
      <c r="G118" s="74">
        <f>SUM(G116*0.1)</f>
        <v>13876442.753960002</v>
      </c>
    </row>
  </sheetData>
  <sheetProtection/>
  <mergeCells count="15">
    <mergeCell ref="C2:D2"/>
    <mergeCell ref="C1:D1"/>
    <mergeCell ref="A3:B3"/>
    <mergeCell ref="C3:D3"/>
    <mergeCell ref="A5:B5"/>
    <mergeCell ref="C5:G5"/>
    <mergeCell ref="A6:B6"/>
    <mergeCell ref="A10:A12"/>
    <mergeCell ref="B10:B12"/>
    <mergeCell ref="C10:F10"/>
    <mergeCell ref="C11:C12"/>
    <mergeCell ref="D11:D12"/>
    <mergeCell ref="E11:E12"/>
    <mergeCell ref="F11:F12"/>
    <mergeCell ref="C6:G6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scale="65" r:id="rId2"/>
  <headerFooter alignWithMargins="0">
    <oddFooter>&amp;CPágina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B120" sqref="B119:B120"/>
    </sheetView>
  </sheetViews>
  <sheetFormatPr defaultColWidth="11.421875" defaultRowHeight="12.75"/>
  <cols>
    <col min="1" max="1" width="10.8515625" style="66" customWidth="1"/>
    <col min="2" max="2" width="48.7109375" style="5" customWidth="1"/>
    <col min="3" max="3" width="7.8515625" style="5" customWidth="1"/>
    <col min="4" max="4" width="10.00390625" style="5" customWidth="1"/>
    <col min="5" max="5" width="16.140625" style="5" customWidth="1"/>
    <col min="6" max="6" width="17.7109375" style="5" bestFit="1" customWidth="1"/>
    <col min="7" max="7" width="19.140625" style="5" customWidth="1"/>
  </cols>
  <sheetData>
    <row r="1" spans="1:7" ht="12.75" customHeight="1">
      <c r="A1" s="52"/>
      <c r="B1" s="28"/>
      <c r="C1" s="201" t="s">
        <v>19</v>
      </c>
      <c r="D1" s="202"/>
      <c r="E1" s="48" t="s">
        <v>6</v>
      </c>
      <c r="F1" s="48" t="s">
        <v>7</v>
      </c>
      <c r="G1" s="15" t="s">
        <v>8</v>
      </c>
    </row>
    <row r="2" spans="1:7" ht="12.75" customHeight="1">
      <c r="A2" s="53"/>
      <c r="B2" s="19"/>
      <c r="C2" s="199"/>
      <c r="D2" s="200"/>
      <c r="E2" s="25"/>
      <c r="F2" s="11"/>
      <c r="G2" s="11"/>
    </row>
    <row r="3" spans="1:7" ht="12.75" customHeight="1">
      <c r="A3" s="203" t="s">
        <v>24</v>
      </c>
      <c r="B3" s="204"/>
      <c r="C3" s="205"/>
      <c r="D3" s="206"/>
      <c r="E3" s="26" t="s">
        <v>22</v>
      </c>
      <c r="F3" s="12" t="s">
        <v>23</v>
      </c>
      <c r="G3" s="11"/>
    </row>
    <row r="4" spans="1:7" ht="12.75" customHeight="1">
      <c r="A4" s="54"/>
      <c r="B4" s="47"/>
      <c r="C4" s="27"/>
      <c r="D4" s="23"/>
      <c r="E4" s="12"/>
      <c r="F4" s="11"/>
      <c r="G4" s="11"/>
    </row>
    <row r="5" spans="1:7" ht="12.75" customHeight="1">
      <c r="A5" s="189" t="s">
        <v>17</v>
      </c>
      <c r="B5" s="190"/>
      <c r="C5" s="207" t="s">
        <v>113</v>
      </c>
      <c r="D5" s="208"/>
      <c r="E5" s="208"/>
      <c r="F5" s="208"/>
      <c r="G5" s="209"/>
    </row>
    <row r="6" spans="1:7" ht="12.75" customHeight="1">
      <c r="A6" s="189" t="s">
        <v>0</v>
      </c>
      <c r="B6" s="190"/>
      <c r="C6" s="196" t="s">
        <v>114</v>
      </c>
      <c r="D6" s="197"/>
      <c r="E6" s="197"/>
      <c r="F6" s="197"/>
      <c r="G6" s="198"/>
    </row>
    <row r="7" spans="1:7" ht="12.75" customHeight="1">
      <c r="A7" s="55"/>
      <c r="B7" s="17"/>
      <c r="C7" s="1" t="s">
        <v>9</v>
      </c>
      <c r="D7" s="2"/>
      <c r="E7" s="1"/>
      <c r="F7" s="3"/>
      <c r="G7" s="75"/>
    </row>
    <row r="8" spans="1:7" ht="12.75" customHeight="1">
      <c r="A8" s="55"/>
      <c r="B8" s="17"/>
      <c r="C8" s="1" t="s">
        <v>10</v>
      </c>
      <c r="D8" s="2"/>
      <c r="E8" s="1"/>
      <c r="F8" s="3"/>
      <c r="G8" s="75"/>
    </row>
    <row r="9" spans="1:7" ht="12.75" customHeight="1">
      <c r="A9" s="56"/>
      <c r="B9" s="24"/>
      <c r="C9" s="9" t="s">
        <v>20</v>
      </c>
      <c r="D9" s="8"/>
      <c r="E9" s="9" t="s">
        <v>21</v>
      </c>
      <c r="F9" s="10"/>
      <c r="G9" s="76"/>
    </row>
    <row r="10" spans="1:7" ht="12.75">
      <c r="A10" s="191" t="s">
        <v>1</v>
      </c>
      <c r="B10" s="193" t="s">
        <v>2</v>
      </c>
      <c r="C10" s="195" t="s">
        <v>16</v>
      </c>
      <c r="D10" s="195"/>
      <c r="E10" s="195"/>
      <c r="F10" s="195"/>
      <c r="G10" s="77"/>
    </row>
    <row r="11" spans="1:7" ht="12.75">
      <c r="A11" s="192"/>
      <c r="B11" s="194"/>
      <c r="C11" s="194" t="s">
        <v>11</v>
      </c>
      <c r="D11" s="194" t="s">
        <v>12</v>
      </c>
      <c r="E11" s="194" t="s">
        <v>13</v>
      </c>
      <c r="F11" s="194" t="s">
        <v>3</v>
      </c>
      <c r="G11" s="77"/>
    </row>
    <row r="12" spans="1:7" ht="12.75">
      <c r="A12" s="192"/>
      <c r="B12" s="194"/>
      <c r="C12" s="194"/>
      <c r="D12" s="194"/>
      <c r="E12" s="194"/>
      <c r="F12" s="194"/>
      <c r="G12" s="14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302.65</v>
      </c>
      <c r="E14" s="29">
        <v>10121</v>
      </c>
      <c r="F14" s="43">
        <f>D14*E14</f>
        <v>3063120.65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302.65</v>
      </c>
      <c r="E15" s="29">
        <v>2728</v>
      </c>
      <c r="F15" s="43">
        <f>D15*E15</f>
        <v>825629.2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302.65</v>
      </c>
      <c r="E16" s="29">
        <v>45459</v>
      </c>
      <c r="F16" s="43">
        <f>D16*E16</f>
        <v>13758166.35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302.65</v>
      </c>
      <c r="E17" s="29">
        <v>41680</v>
      </c>
      <c r="F17" s="43">
        <f>D17*E17</f>
        <v>12614451.999999998</v>
      </c>
    </row>
    <row r="18" spans="1:6" ht="14.25">
      <c r="A18" s="59" t="e">
        <f>SUM(#REF!+0.01)</f>
        <v>#REF!</v>
      </c>
      <c r="B18" s="22" t="s">
        <v>110</v>
      </c>
      <c r="C18" s="41" t="s">
        <v>14</v>
      </c>
      <c r="D18" s="42">
        <v>563</v>
      </c>
      <c r="E18" s="29">
        <v>12000</v>
      </c>
      <c r="F18" s="43">
        <f>D18*E18</f>
        <v>6756000</v>
      </c>
    </row>
    <row r="19" spans="1:7" ht="15">
      <c r="A19" s="57"/>
      <c r="B19" s="7" t="s">
        <v>74</v>
      </c>
      <c r="C19" s="41"/>
      <c r="D19" s="42"/>
      <c r="E19" s="41"/>
      <c r="F19" s="44"/>
      <c r="G19" s="50">
        <f>SUM(F14:F18)</f>
        <v>37017368.199999996</v>
      </c>
    </row>
    <row r="20" spans="1:6" ht="15">
      <c r="A20" s="58" t="s">
        <v>30</v>
      </c>
      <c r="B20" s="40" t="s">
        <v>67</v>
      </c>
      <c r="C20" s="41"/>
      <c r="D20" s="41"/>
      <c r="E20" s="41"/>
      <c r="F20" s="41"/>
    </row>
    <row r="21" spans="1:6" ht="14.25">
      <c r="A21" s="57">
        <v>2.01</v>
      </c>
      <c r="B21" s="22" t="s">
        <v>93</v>
      </c>
      <c r="C21" s="42" t="s">
        <v>14</v>
      </c>
      <c r="D21" s="42">
        <v>35.5</v>
      </c>
      <c r="E21" s="29">
        <v>10121</v>
      </c>
      <c r="F21" s="43">
        <f>D21*E21</f>
        <v>359295.5</v>
      </c>
    </row>
    <row r="22" spans="1:6" ht="28.5">
      <c r="A22" s="59">
        <f>SUM(A21+0.01)</f>
        <v>2.0199999999999996</v>
      </c>
      <c r="B22" s="22" t="s">
        <v>83</v>
      </c>
      <c r="C22" s="42" t="s">
        <v>14</v>
      </c>
      <c r="D22" s="42">
        <v>35.5</v>
      </c>
      <c r="E22" s="29">
        <v>41680</v>
      </c>
      <c r="F22" s="43">
        <f>D22*E22</f>
        <v>1479640</v>
      </c>
    </row>
    <row r="23" spans="1:6" ht="14.25">
      <c r="A23" s="59">
        <f>SUM(A22+0.01)</f>
        <v>2.0299999999999994</v>
      </c>
      <c r="B23" s="22" t="s">
        <v>78</v>
      </c>
      <c r="C23" s="42" t="s">
        <v>14</v>
      </c>
      <c r="D23" s="42">
        <v>35.5</v>
      </c>
      <c r="E23" s="29">
        <v>42000</v>
      </c>
      <c r="F23" s="43">
        <f>D23*E23</f>
        <v>1491000</v>
      </c>
    </row>
    <row r="24" spans="1:6" ht="14.25">
      <c r="A24" s="59">
        <f>SUM(A23+0.01)</f>
        <v>2.039999999999999</v>
      </c>
      <c r="B24" s="31" t="s">
        <v>90</v>
      </c>
      <c r="C24" s="42" t="s">
        <v>15</v>
      </c>
      <c r="D24" s="41">
        <v>58.2</v>
      </c>
      <c r="E24" s="29">
        <v>11500</v>
      </c>
      <c r="F24" s="43">
        <f>D24*E24</f>
        <v>669300</v>
      </c>
    </row>
    <row r="25" spans="1:7" ht="15">
      <c r="A25" s="57"/>
      <c r="B25" s="7" t="s">
        <v>74</v>
      </c>
      <c r="C25" s="41"/>
      <c r="D25" s="42"/>
      <c r="E25" s="41"/>
      <c r="F25" s="44"/>
      <c r="G25" s="50">
        <f>SUM(F21:F24)</f>
        <v>3999235.5</v>
      </c>
    </row>
    <row r="26" spans="1:6" ht="15">
      <c r="A26" s="58" t="s">
        <v>32</v>
      </c>
      <c r="B26" s="40" t="s">
        <v>91</v>
      </c>
      <c r="C26" s="41"/>
      <c r="D26" s="41"/>
      <c r="E26" s="41"/>
      <c r="F26" s="41"/>
    </row>
    <row r="27" spans="1:6" ht="14.25">
      <c r="A27" s="59">
        <v>3.01</v>
      </c>
      <c r="B27" s="22" t="s">
        <v>95</v>
      </c>
      <c r="C27" s="41" t="s">
        <v>14</v>
      </c>
      <c r="D27" s="41">
        <v>84</v>
      </c>
      <c r="E27" s="29">
        <v>10121</v>
      </c>
      <c r="F27" s="43">
        <f>D27*E27</f>
        <v>850164</v>
      </c>
    </row>
    <row r="28" spans="1:6" ht="28.5">
      <c r="A28" s="59">
        <f>SUM(A27+0.01)</f>
        <v>3.0199999999999996</v>
      </c>
      <c r="B28" s="22" t="s">
        <v>82</v>
      </c>
      <c r="C28" s="41" t="s">
        <v>14</v>
      </c>
      <c r="D28" s="41">
        <v>84</v>
      </c>
      <c r="E28" s="29">
        <v>2728</v>
      </c>
      <c r="F28" s="43">
        <f>D28*E28</f>
        <v>229152</v>
      </c>
    </row>
    <row r="29" spans="1:6" ht="28.5">
      <c r="A29" s="59">
        <f>SUM(A28+0.01)</f>
        <v>3.0299999999999994</v>
      </c>
      <c r="B29" s="22" t="s">
        <v>92</v>
      </c>
      <c r="C29" s="41" t="s">
        <v>14</v>
      </c>
      <c r="D29" s="41">
        <v>84</v>
      </c>
      <c r="E29" s="29">
        <v>41680</v>
      </c>
      <c r="F29" s="43">
        <f>D29*E29</f>
        <v>3501120</v>
      </c>
    </row>
    <row r="30" spans="1:6" ht="28.5">
      <c r="A30" s="59">
        <f>SUM(A29+0.01)</f>
        <v>3.039999999999999</v>
      </c>
      <c r="B30" s="22" t="s">
        <v>112</v>
      </c>
      <c r="C30" s="41" t="s">
        <v>15</v>
      </c>
      <c r="D30" s="41">
        <v>82.1</v>
      </c>
      <c r="E30" s="29">
        <v>33450</v>
      </c>
      <c r="F30" s="43">
        <f>D30*E30</f>
        <v>2746245</v>
      </c>
    </row>
    <row r="31" spans="1:7" ht="15">
      <c r="A31" s="57"/>
      <c r="B31" s="7" t="s">
        <v>74</v>
      </c>
      <c r="C31" s="41"/>
      <c r="D31" s="42"/>
      <c r="E31" s="41"/>
      <c r="F31" s="44"/>
      <c r="G31" s="50">
        <f>SUM(F27:F30)</f>
        <v>7326681</v>
      </c>
    </row>
    <row r="32" spans="1:6" ht="15">
      <c r="A32" s="58" t="s">
        <v>44</v>
      </c>
      <c r="B32" s="40" t="s">
        <v>66</v>
      </c>
      <c r="C32" s="41"/>
      <c r="D32" s="41"/>
      <c r="E32" s="41"/>
      <c r="F32" s="43"/>
    </row>
    <row r="33" spans="1:6" ht="15">
      <c r="A33" s="60"/>
      <c r="B33" s="34" t="s">
        <v>70</v>
      </c>
      <c r="C33" s="41"/>
      <c r="D33" s="41"/>
      <c r="E33" s="41"/>
      <c r="F33" s="43"/>
    </row>
    <row r="34" spans="1:6" ht="14.25">
      <c r="A34" s="61">
        <v>4.01</v>
      </c>
      <c r="B34" s="22" t="s">
        <v>94</v>
      </c>
      <c r="C34" s="41" t="s">
        <v>14</v>
      </c>
      <c r="D34" s="41">
        <v>21.84</v>
      </c>
      <c r="E34" s="29">
        <v>10121</v>
      </c>
      <c r="F34" s="43">
        <f>D34*E34</f>
        <v>221042.63999999998</v>
      </c>
    </row>
    <row r="35" spans="1:6" ht="28.5">
      <c r="A35" s="61">
        <f>SUM(A34+0.01)</f>
        <v>4.02</v>
      </c>
      <c r="B35" s="22" t="s">
        <v>82</v>
      </c>
      <c r="C35" s="41" t="s">
        <v>14</v>
      </c>
      <c r="D35" s="41">
        <v>21.84</v>
      </c>
      <c r="E35" s="29">
        <v>2728</v>
      </c>
      <c r="F35" s="43">
        <f>D35*E35</f>
        <v>59579.52</v>
      </c>
    </row>
    <row r="36" spans="1:6" ht="28.5">
      <c r="A36" s="61">
        <f>SUM(A35+0.01)</f>
        <v>4.029999999999999</v>
      </c>
      <c r="B36" s="22" t="s">
        <v>83</v>
      </c>
      <c r="C36" s="41" t="s">
        <v>14</v>
      </c>
      <c r="D36" s="41">
        <v>21.84</v>
      </c>
      <c r="E36" s="36">
        <v>41680</v>
      </c>
      <c r="F36" s="42">
        <f>D36*E36</f>
        <v>910291.2</v>
      </c>
    </row>
    <row r="37" spans="1:6" ht="14.25">
      <c r="A37" s="61">
        <f>SUM(A36+0.01)</f>
        <v>4.039999999999999</v>
      </c>
      <c r="B37" s="22" t="s">
        <v>78</v>
      </c>
      <c r="C37" s="41" t="s">
        <v>14</v>
      </c>
      <c r="D37" s="41">
        <v>21.84</v>
      </c>
      <c r="E37" s="29">
        <v>42000</v>
      </c>
      <c r="F37" s="43">
        <f>D37*E37</f>
        <v>917280</v>
      </c>
    </row>
    <row r="38" spans="1:6" ht="14.25">
      <c r="A38" s="61">
        <f>SUM(A37+0.01)</f>
        <v>4.049999999999999</v>
      </c>
      <c r="B38" s="31" t="s">
        <v>79</v>
      </c>
      <c r="C38" s="41" t="s">
        <v>15</v>
      </c>
      <c r="D38" s="41">
        <v>32.6</v>
      </c>
      <c r="E38" s="29">
        <v>11500</v>
      </c>
      <c r="F38" s="43">
        <f>D38*E38</f>
        <v>374900</v>
      </c>
    </row>
    <row r="39" spans="1:7" ht="15">
      <c r="A39" s="57"/>
      <c r="B39" s="7" t="s">
        <v>74</v>
      </c>
      <c r="C39" s="41"/>
      <c r="D39" s="42"/>
      <c r="E39" s="36"/>
      <c r="F39" s="44"/>
      <c r="G39" s="50">
        <f>SUM(F34:F38)</f>
        <v>2483093.36</v>
      </c>
    </row>
    <row r="40" spans="1:6" ht="17.25" customHeight="1">
      <c r="A40" s="62"/>
      <c r="B40" s="45" t="s">
        <v>69</v>
      </c>
      <c r="C40" s="41"/>
      <c r="D40" s="41"/>
      <c r="E40" s="36"/>
      <c r="F40" s="41"/>
    </row>
    <row r="41" spans="1:6" ht="17.25" customHeight="1">
      <c r="A41" s="61">
        <f>SUM(A38+0.01)</f>
        <v>4.059999999999999</v>
      </c>
      <c r="B41" s="46" t="s">
        <v>76</v>
      </c>
      <c r="C41" s="42" t="s">
        <v>33</v>
      </c>
      <c r="D41" s="41">
        <v>5.92</v>
      </c>
      <c r="E41" s="36">
        <v>12402</v>
      </c>
      <c r="F41" s="43">
        <f aca="true" t="shared" si="0" ref="F41:F50">D41*E41</f>
        <v>73419.84</v>
      </c>
    </row>
    <row r="42" spans="1:6" ht="17.25" customHeight="1">
      <c r="A42" s="61">
        <f aca="true" t="shared" si="1" ref="A42:A50">SUM(A41+0.01)</f>
        <v>4.0699999999999985</v>
      </c>
      <c r="B42" s="46" t="s">
        <v>100</v>
      </c>
      <c r="C42" s="42" t="s">
        <v>96</v>
      </c>
      <c r="D42" s="41">
        <v>1</v>
      </c>
      <c r="E42" s="36">
        <v>350000</v>
      </c>
      <c r="F42" s="43">
        <f t="shared" si="0"/>
        <v>350000</v>
      </c>
    </row>
    <row r="43" spans="1:6" ht="42.75">
      <c r="A43" s="61">
        <f t="shared" si="1"/>
        <v>4.079999999999998</v>
      </c>
      <c r="B43" s="51" t="s">
        <v>77</v>
      </c>
      <c r="C43" s="42" t="s">
        <v>33</v>
      </c>
      <c r="D43" s="41">
        <v>5.92</v>
      </c>
      <c r="E43" s="36">
        <v>325000</v>
      </c>
      <c r="F43" s="43">
        <f t="shared" si="0"/>
        <v>1924000</v>
      </c>
    </row>
    <row r="44" spans="1:6" ht="57">
      <c r="A44" s="61">
        <f t="shared" si="1"/>
        <v>4.089999999999998</v>
      </c>
      <c r="B44" s="31" t="s">
        <v>37</v>
      </c>
      <c r="C44" s="42" t="s">
        <v>15</v>
      </c>
      <c r="D44" s="41">
        <v>24.7</v>
      </c>
      <c r="E44" s="36">
        <v>40602</v>
      </c>
      <c r="F44" s="43">
        <f t="shared" si="0"/>
        <v>1002869.4</v>
      </c>
    </row>
    <row r="45" spans="1:6" ht="57">
      <c r="A45" s="61">
        <f t="shared" si="1"/>
        <v>4.099999999999998</v>
      </c>
      <c r="B45" s="22" t="s">
        <v>63</v>
      </c>
      <c r="C45" s="41" t="s">
        <v>15</v>
      </c>
      <c r="D45" s="41">
        <v>18.5</v>
      </c>
      <c r="E45" s="36">
        <v>35002</v>
      </c>
      <c r="F45" s="43">
        <f t="shared" si="0"/>
        <v>647537</v>
      </c>
    </row>
    <row r="46" spans="1:6" ht="14.25">
      <c r="A46" s="61">
        <f t="shared" si="1"/>
        <v>4.109999999999998</v>
      </c>
      <c r="B46" s="22" t="s">
        <v>36</v>
      </c>
      <c r="C46" s="41" t="s">
        <v>14</v>
      </c>
      <c r="D46" s="41">
        <v>56.81</v>
      </c>
      <c r="E46" s="36">
        <v>30871</v>
      </c>
      <c r="F46" s="43">
        <f t="shared" si="0"/>
        <v>1753781.51</v>
      </c>
    </row>
    <row r="47" spans="1:6" ht="57">
      <c r="A47" s="61">
        <f t="shared" si="1"/>
        <v>4.119999999999997</v>
      </c>
      <c r="B47" s="22" t="s">
        <v>80</v>
      </c>
      <c r="C47" s="41" t="s">
        <v>15</v>
      </c>
      <c r="D47" s="41">
        <v>24.7</v>
      </c>
      <c r="E47" s="36">
        <v>41649</v>
      </c>
      <c r="F47" s="43">
        <f t="shared" si="0"/>
        <v>1028730.2999999999</v>
      </c>
    </row>
    <row r="48" spans="1:6" ht="14.25">
      <c r="A48" s="61">
        <f t="shared" si="1"/>
        <v>4.129999999999997</v>
      </c>
      <c r="B48" s="22" t="s">
        <v>39</v>
      </c>
      <c r="C48" s="41" t="s">
        <v>14</v>
      </c>
      <c r="D48" s="41">
        <v>56.81</v>
      </c>
      <c r="E48" s="36">
        <v>17517</v>
      </c>
      <c r="F48" s="43">
        <f t="shared" si="0"/>
        <v>995140.77</v>
      </c>
    </row>
    <row r="49" spans="1:6" ht="14.25">
      <c r="A49" s="61">
        <f t="shared" si="1"/>
        <v>4.139999999999997</v>
      </c>
      <c r="B49" s="22" t="s">
        <v>75</v>
      </c>
      <c r="C49" s="41" t="s">
        <v>14</v>
      </c>
      <c r="D49" s="41">
        <v>56.81</v>
      </c>
      <c r="E49" s="36">
        <v>4158</v>
      </c>
      <c r="F49" s="43">
        <f t="shared" si="0"/>
        <v>236215.98</v>
      </c>
    </row>
    <row r="50" spans="1:6" ht="14.25">
      <c r="A50" s="61">
        <f t="shared" si="1"/>
        <v>4.149999999999997</v>
      </c>
      <c r="B50" s="22" t="s">
        <v>72</v>
      </c>
      <c r="C50" s="41" t="s">
        <v>14</v>
      </c>
      <c r="D50" s="41">
        <v>56.81</v>
      </c>
      <c r="E50" s="36">
        <v>6237</v>
      </c>
      <c r="F50" s="43">
        <f t="shared" si="0"/>
        <v>354323.97000000003</v>
      </c>
    </row>
    <row r="51" spans="1:7" ht="15">
      <c r="A51" s="57"/>
      <c r="B51" s="7" t="s">
        <v>74</v>
      </c>
      <c r="C51" s="41"/>
      <c r="D51" s="42"/>
      <c r="E51" s="36"/>
      <c r="F51" s="44"/>
      <c r="G51" s="50">
        <f>SUM(F41:F50)</f>
        <v>8366018.7700000005</v>
      </c>
    </row>
    <row r="52" spans="1:6" ht="15">
      <c r="A52" s="63"/>
      <c r="B52" s="34" t="s">
        <v>111</v>
      </c>
      <c r="C52" s="41"/>
      <c r="D52" s="41"/>
      <c r="E52" s="36"/>
      <c r="F52" s="41"/>
    </row>
    <row r="53" spans="1:6" ht="42.75">
      <c r="A53" s="63">
        <f>SUM(A50+0.01)</f>
        <v>4.159999999999997</v>
      </c>
      <c r="B53" s="32" t="s">
        <v>73</v>
      </c>
      <c r="C53" s="41" t="s">
        <v>34</v>
      </c>
      <c r="D53" s="41">
        <v>1</v>
      </c>
      <c r="E53" s="36">
        <v>744090</v>
      </c>
      <c r="F53" s="43">
        <f>D53*E53</f>
        <v>744090</v>
      </c>
    </row>
    <row r="54" spans="1:6" ht="42.75">
      <c r="A54" s="61">
        <f>SUM(A53+0.01)</f>
        <v>4.169999999999996</v>
      </c>
      <c r="B54" s="67" t="s">
        <v>101</v>
      </c>
      <c r="C54" s="41" t="s">
        <v>34</v>
      </c>
      <c r="D54" s="41">
        <v>1</v>
      </c>
      <c r="E54" s="36">
        <v>2375000</v>
      </c>
      <c r="F54" s="43">
        <f>D54*E54</f>
        <v>2375000</v>
      </c>
    </row>
    <row r="55" spans="1:6" ht="28.5">
      <c r="A55" s="61">
        <f>SUM(A54+0.01)</f>
        <v>4.179999999999996</v>
      </c>
      <c r="B55" s="32" t="s">
        <v>81</v>
      </c>
      <c r="C55" s="41" t="s">
        <v>34</v>
      </c>
      <c r="D55" s="41">
        <v>1</v>
      </c>
      <c r="E55" s="36">
        <v>699445</v>
      </c>
      <c r="F55" s="43">
        <f>D55*E55</f>
        <v>699445</v>
      </c>
    </row>
    <row r="56" spans="1:7" ht="15">
      <c r="A56" s="57"/>
      <c r="B56" s="7" t="s">
        <v>74</v>
      </c>
      <c r="C56" s="41"/>
      <c r="D56" s="42"/>
      <c r="E56" s="36"/>
      <c r="F56" s="44"/>
      <c r="G56" s="50">
        <f>SUM(F53:F55)</f>
        <v>3818535</v>
      </c>
    </row>
    <row r="57" spans="1:6" ht="15">
      <c r="A57" s="61"/>
      <c r="B57" s="37" t="s">
        <v>71</v>
      </c>
      <c r="C57" s="41"/>
      <c r="D57" s="41"/>
      <c r="E57" s="36"/>
      <c r="F57" s="43"/>
    </row>
    <row r="58" spans="1:6" ht="42.75">
      <c r="A58" s="63">
        <f>SUM(A55+0.01)</f>
        <v>4.189999999999996</v>
      </c>
      <c r="B58" s="31" t="s">
        <v>35</v>
      </c>
      <c r="C58" s="41" t="s">
        <v>15</v>
      </c>
      <c r="D58" s="41">
        <v>20</v>
      </c>
      <c r="E58" s="36">
        <v>9818</v>
      </c>
      <c r="F58" s="43">
        <f aca="true" t="shared" si="2" ref="F58:F63">D58*E58</f>
        <v>196360</v>
      </c>
    </row>
    <row r="59" spans="1:6" ht="42.75">
      <c r="A59" s="61">
        <f>SUM(A58+0.01)</f>
        <v>4.199999999999996</v>
      </c>
      <c r="B59" s="31" t="s">
        <v>40</v>
      </c>
      <c r="C59" s="41" t="s">
        <v>34</v>
      </c>
      <c r="D59" s="41">
        <v>2</v>
      </c>
      <c r="E59" s="36">
        <v>35526</v>
      </c>
      <c r="F59" s="43">
        <f t="shared" si="2"/>
        <v>71052</v>
      </c>
    </row>
    <row r="60" spans="1:6" ht="42.75">
      <c r="A60" s="61">
        <f>SUM(A59+0.01)</f>
        <v>4.2099999999999955</v>
      </c>
      <c r="B60" s="31" t="s">
        <v>42</v>
      </c>
      <c r="C60" s="41" t="s">
        <v>34</v>
      </c>
      <c r="D60" s="41">
        <v>1</v>
      </c>
      <c r="E60" s="36">
        <v>69647</v>
      </c>
      <c r="F60" s="43">
        <f t="shared" si="2"/>
        <v>69647</v>
      </c>
    </row>
    <row r="61" spans="1:6" ht="42.75">
      <c r="A61" s="61">
        <f>SUM(A60+0.01)</f>
        <v>4.219999999999995</v>
      </c>
      <c r="B61" s="35" t="s">
        <v>41</v>
      </c>
      <c r="C61" s="41" t="s">
        <v>34</v>
      </c>
      <c r="D61" s="41">
        <v>1</v>
      </c>
      <c r="E61" s="36">
        <v>49705</v>
      </c>
      <c r="F61" s="43">
        <f t="shared" si="2"/>
        <v>49705</v>
      </c>
    </row>
    <row r="62" spans="1:6" ht="14.25">
      <c r="A62" s="61">
        <f>SUM(A61+0.01)</f>
        <v>4.229999999999995</v>
      </c>
      <c r="B62" s="35" t="s">
        <v>103</v>
      </c>
      <c r="C62" s="41" t="s">
        <v>96</v>
      </c>
      <c r="D62" s="41">
        <v>1</v>
      </c>
      <c r="E62" s="36">
        <v>2500000</v>
      </c>
      <c r="F62" s="43">
        <f t="shared" si="2"/>
        <v>2500000</v>
      </c>
    </row>
    <row r="63" spans="1:6" ht="14.25">
      <c r="A63" s="61">
        <f>SUM(A62+0.01)</f>
        <v>4.239999999999995</v>
      </c>
      <c r="B63" s="35" t="s">
        <v>97</v>
      </c>
      <c r="C63" s="41" t="s">
        <v>96</v>
      </c>
      <c r="D63" s="41">
        <v>1</v>
      </c>
      <c r="E63" s="36">
        <v>700000</v>
      </c>
      <c r="F63" s="43">
        <f t="shared" si="2"/>
        <v>700000</v>
      </c>
    </row>
    <row r="64" spans="1:7" ht="15">
      <c r="A64" s="57"/>
      <c r="B64" s="7" t="s">
        <v>74</v>
      </c>
      <c r="C64" s="41"/>
      <c r="D64" s="42"/>
      <c r="E64" s="36"/>
      <c r="F64" s="44"/>
      <c r="G64" s="50">
        <f>SUM(F58:F63)</f>
        <v>3586764</v>
      </c>
    </row>
    <row r="65" spans="1:7" ht="30">
      <c r="A65" s="57"/>
      <c r="B65" s="37" t="s">
        <v>116</v>
      </c>
      <c r="C65" s="41"/>
      <c r="D65" s="42"/>
      <c r="E65" s="36"/>
      <c r="F65" s="44"/>
      <c r="G65" s="68"/>
    </row>
    <row r="66" spans="1:7" ht="28.5">
      <c r="A66" s="63">
        <f>SUM(A63+0.01)</f>
        <v>4.249999999999995</v>
      </c>
      <c r="B66" s="22" t="s">
        <v>98</v>
      </c>
      <c r="C66" s="21" t="s">
        <v>43</v>
      </c>
      <c r="D66" s="42">
        <v>1</v>
      </c>
      <c r="E66" s="36">
        <v>1500000</v>
      </c>
      <c r="F66" s="43">
        <f aca="true" t="shared" si="3" ref="F66:F74">D66*E66</f>
        <v>1500000</v>
      </c>
      <c r="G66" s="68"/>
    </row>
    <row r="67" spans="1:7" ht="14.25">
      <c r="A67" s="61">
        <f aca="true" t="shared" si="4" ref="A67:A74">SUM(A66+0.01)</f>
        <v>4.2599999999999945</v>
      </c>
      <c r="B67" s="22" t="s">
        <v>55</v>
      </c>
      <c r="C67" s="21" t="s">
        <v>43</v>
      </c>
      <c r="D67" s="42">
        <v>1</v>
      </c>
      <c r="E67" s="29">
        <v>377006</v>
      </c>
      <c r="F67" s="43">
        <f t="shared" si="3"/>
        <v>377006</v>
      </c>
      <c r="G67" s="68"/>
    </row>
    <row r="68" spans="1:7" ht="14.25">
      <c r="A68" s="61">
        <f t="shared" si="4"/>
        <v>4.269999999999994</v>
      </c>
      <c r="B68" s="22" t="s">
        <v>56</v>
      </c>
      <c r="C68" s="21" t="s">
        <v>43</v>
      </c>
      <c r="D68" s="42">
        <v>1</v>
      </c>
      <c r="E68" s="29">
        <v>228188</v>
      </c>
      <c r="F68" s="43">
        <f t="shared" si="3"/>
        <v>228188</v>
      </c>
      <c r="G68" s="68"/>
    </row>
    <row r="69" spans="1:7" ht="14.25">
      <c r="A69" s="61">
        <f t="shared" si="4"/>
        <v>4.279999999999994</v>
      </c>
      <c r="B69" s="22" t="s">
        <v>99</v>
      </c>
      <c r="C69" s="21" t="s">
        <v>43</v>
      </c>
      <c r="D69" s="42">
        <v>1</v>
      </c>
      <c r="E69" s="29">
        <v>450000</v>
      </c>
      <c r="F69" s="43">
        <f t="shared" si="3"/>
        <v>450000</v>
      </c>
      <c r="G69" s="68"/>
    </row>
    <row r="70" spans="1:7" ht="42.75">
      <c r="A70" s="61">
        <f t="shared" si="4"/>
        <v>4.289999999999994</v>
      </c>
      <c r="B70" s="22" t="s">
        <v>57</v>
      </c>
      <c r="C70" s="21" t="s">
        <v>34</v>
      </c>
      <c r="D70" s="42">
        <v>1</v>
      </c>
      <c r="E70" s="29">
        <v>178582</v>
      </c>
      <c r="F70" s="43">
        <f t="shared" si="3"/>
        <v>178582</v>
      </c>
      <c r="G70" s="68"/>
    </row>
    <row r="71" spans="1:7" ht="42.75">
      <c r="A71" s="61">
        <f t="shared" si="4"/>
        <v>4.299999999999994</v>
      </c>
      <c r="B71" s="22" t="s">
        <v>104</v>
      </c>
      <c r="C71" s="21" t="s">
        <v>34</v>
      </c>
      <c r="D71" s="42">
        <v>1</v>
      </c>
      <c r="E71" s="29">
        <v>185000</v>
      </c>
      <c r="F71" s="43">
        <f t="shared" si="3"/>
        <v>185000</v>
      </c>
      <c r="G71" s="68"/>
    </row>
    <row r="72" spans="1:7" ht="28.5">
      <c r="A72" s="61">
        <f t="shared" si="4"/>
        <v>4.309999999999993</v>
      </c>
      <c r="B72" s="22" t="s">
        <v>58</v>
      </c>
      <c r="C72" s="21" t="s">
        <v>43</v>
      </c>
      <c r="D72" s="42">
        <v>1</v>
      </c>
      <c r="E72" s="29">
        <v>1041726</v>
      </c>
      <c r="F72" s="43">
        <f t="shared" si="3"/>
        <v>1041726</v>
      </c>
      <c r="G72" s="68"/>
    </row>
    <row r="73" spans="1:7" ht="14.25">
      <c r="A73" s="61">
        <f t="shared" si="4"/>
        <v>4.319999999999993</v>
      </c>
      <c r="B73" s="22" t="s">
        <v>102</v>
      </c>
      <c r="C73" s="21" t="s">
        <v>34</v>
      </c>
      <c r="D73" s="42">
        <v>1</v>
      </c>
      <c r="E73" s="29">
        <v>180000</v>
      </c>
      <c r="F73" s="43">
        <f t="shared" si="3"/>
        <v>180000</v>
      </c>
      <c r="G73" s="68"/>
    </row>
    <row r="74" spans="1:6" ht="28.5">
      <c r="A74" s="61">
        <f t="shared" si="4"/>
        <v>4.329999999999993</v>
      </c>
      <c r="B74" s="22" t="s">
        <v>115</v>
      </c>
      <c r="C74" s="21" t="s">
        <v>34</v>
      </c>
      <c r="D74" s="6">
        <v>1</v>
      </c>
      <c r="E74" s="29">
        <v>2480300</v>
      </c>
      <c r="F74" s="30">
        <f t="shared" si="3"/>
        <v>2480300</v>
      </c>
    </row>
    <row r="75" spans="1:7" ht="15">
      <c r="A75" s="57"/>
      <c r="B75" s="7" t="s">
        <v>74</v>
      </c>
      <c r="C75" s="41"/>
      <c r="D75" s="42"/>
      <c r="E75" s="36"/>
      <c r="F75" s="44"/>
      <c r="G75" s="50">
        <f>SUM(F66:F74)</f>
        <v>6620802</v>
      </c>
    </row>
    <row r="76" spans="1:6" ht="15">
      <c r="A76" s="58" t="s">
        <v>52</v>
      </c>
      <c r="B76" s="40" t="s">
        <v>86</v>
      </c>
      <c r="C76" s="41"/>
      <c r="D76" s="41"/>
      <c r="E76" s="36"/>
      <c r="F76" s="41"/>
    </row>
    <row r="77" spans="1:6" ht="14.25">
      <c r="A77" s="63">
        <v>5.01</v>
      </c>
      <c r="B77" s="38" t="s">
        <v>85</v>
      </c>
      <c r="C77" s="41" t="s">
        <v>33</v>
      </c>
      <c r="D77" s="41">
        <v>50.08</v>
      </c>
      <c r="E77" s="36">
        <v>12402</v>
      </c>
      <c r="F77" s="43">
        <f aca="true" t="shared" si="5" ref="F77:F95">D77*E77</f>
        <v>621092.16</v>
      </c>
    </row>
    <row r="78" spans="1:6" ht="28.5">
      <c r="A78" s="61">
        <f aca="true" t="shared" si="6" ref="A78:A95">SUM(A77+0.01)</f>
        <v>5.02</v>
      </c>
      <c r="B78" s="22" t="s">
        <v>82</v>
      </c>
      <c r="C78" s="42" t="s">
        <v>14</v>
      </c>
      <c r="D78" s="42">
        <v>84.32</v>
      </c>
      <c r="E78" s="36">
        <v>2728</v>
      </c>
      <c r="F78" s="43">
        <f t="shared" si="5"/>
        <v>230024.96</v>
      </c>
    </row>
    <row r="79" spans="1:6" ht="57">
      <c r="A79" s="61">
        <f t="shared" si="6"/>
        <v>5.029999999999999</v>
      </c>
      <c r="B79" s="31" t="s">
        <v>37</v>
      </c>
      <c r="C79" s="42" t="s">
        <v>15</v>
      </c>
      <c r="D79" s="42">
        <v>36.84</v>
      </c>
      <c r="E79" s="36">
        <v>40602</v>
      </c>
      <c r="F79" s="43">
        <f t="shared" si="5"/>
        <v>1495777.6800000002</v>
      </c>
    </row>
    <row r="80" spans="1:6" ht="28.5">
      <c r="A80" s="61">
        <f t="shared" si="6"/>
        <v>5.039999999999999</v>
      </c>
      <c r="B80" s="22" t="s">
        <v>83</v>
      </c>
      <c r="C80" s="41" t="s">
        <v>14</v>
      </c>
      <c r="D80" s="41">
        <v>84.32</v>
      </c>
      <c r="E80" s="36">
        <v>41680</v>
      </c>
      <c r="F80" s="43">
        <f t="shared" si="5"/>
        <v>3514457.5999999996</v>
      </c>
    </row>
    <row r="81" spans="1:6" ht="57">
      <c r="A81" s="61">
        <f t="shared" si="6"/>
        <v>5.049999999999999</v>
      </c>
      <c r="B81" s="22" t="s">
        <v>63</v>
      </c>
      <c r="C81" s="42" t="s">
        <v>15</v>
      </c>
      <c r="D81" s="42">
        <v>30</v>
      </c>
      <c r="E81" s="36">
        <v>33320</v>
      </c>
      <c r="F81" s="43">
        <f t="shared" si="5"/>
        <v>999600</v>
      </c>
    </row>
    <row r="82" spans="1:6" ht="57">
      <c r="A82" s="61">
        <f t="shared" si="6"/>
        <v>5.059999999999999</v>
      </c>
      <c r="B82" s="22" t="s">
        <v>38</v>
      </c>
      <c r="C82" s="42" t="s">
        <v>15</v>
      </c>
      <c r="D82" s="42">
        <v>36.84</v>
      </c>
      <c r="E82" s="36">
        <v>33320</v>
      </c>
      <c r="F82" s="43">
        <f t="shared" si="5"/>
        <v>1227508.8</v>
      </c>
    </row>
    <row r="83" spans="1:6" ht="28.5">
      <c r="A83" s="61">
        <f t="shared" si="6"/>
        <v>5.0699999999999985</v>
      </c>
      <c r="B83" s="22" t="s">
        <v>25</v>
      </c>
      <c r="C83" s="42" t="s">
        <v>15</v>
      </c>
      <c r="D83" s="42">
        <v>268.47</v>
      </c>
      <c r="E83" s="36">
        <v>12005</v>
      </c>
      <c r="F83" s="43">
        <f t="shared" si="5"/>
        <v>3222982.3500000006</v>
      </c>
    </row>
    <row r="84" spans="1:6" ht="28.5">
      <c r="A84" s="61">
        <f t="shared" si="6"/>
        <v>5.079999999999998</v>
      </c>
      <c r="B84" s="22" t="s">
        <v>26</v>
      </c>
      <c r="C84" s="42" t="s">
        <v>14</v>
      </c>
      <c r="D84" s="41">
        <v>105.64</v>
      </c>
      <c r="E84" s="36">
        <v>17188</v>
      </c>
      <c r="F84" s="43">
        <f t="shared" si="5"/>
        <v>1815740.32</v>
      </c>
    </row>
    <row r="85" spans="1:6" ht="42.75">
      <c r="A85" s="61">
        <f t="shared" si="6"/>
        <v>5.089999999999998</v>
      </c>
      <c r="B85" s="22" t="s">
        <v>27</v>
      </c>
      <c r="C85" s="42" t="s">
        <v>14</v>
      </c>
      <c r="D85" s="41">
        <v>105.64</v>
      </c>
      <c r="E85" s="36">
        <v>28811</v>
      </c>
      <c r="F85" s="43">
        <f t="shared" si="5"/>
        <v>3043594.04</v>
      </c>
    </row>
    <row r="86" spans="1:6" ht="57">
      <c r="A86" s="61">
        <f t="shared" si="6"/>
        <v>5.099999999999998</v>
      </c>
      <c r="B86" s="22" t="s">
        <v>28</v>
      </c>
      <c r="C86" s="42" t="s">
        <v>15</v>
      </c>
      <c r="D86" s="41">
        <v>198.4</v>
      </c>
      <c r="E86" s="36">
        <v>2731</v>
      </c>
      <c r="F86" s="43">
        <f t="shared" si="5"/>
        <v>541830.4</v>
      </c>
    </row>
    <row r="87" spans="1:6" ht="42.75">
      <c r="A87" s="61">
        <f t="shared" si="6"/>
        <v>5.109999999999998</v>
      </c>
      <c r="B87" s="22" t="s">
        <v>29</v>
      </c>
      <c r="C87" s="42" t="s">
        <v>14</v>
      </c>
      <c r="D87" s="41">
        <v>105.64</v>
      </c>
      <c r="E87" s="36">
        <v>40419</v>
      </c>
      <c r="F87" s="43">
        <f t="shared" si="5"/>
        <v>4269863.16</v>
      </c>
    </row>
    <row r="88" spans="1:6" ht="28.5">
      <c r="A88" s="61">
        <f t="shared" si="6"/>
        <v>5.119999999999997</v>
      </c>
      <c r="B88" s="22" t="s">
        <v>84</v>
      </c>
      <c r="C88" s="42" t="s">
        <v>14</v>
      </c>
      <c r="D88" s="41">
        <v>105.64</v>
      </c>
      <c r="E88" s="36">
        <v>12500</v>
      </c>
      <c r="F88" s="43">
        <f t="shared" si="5"/>
        <v>1320500</v>
      </c>
    </row>
    <row r="89" spans="1:6" ht="128.25">
      <c r="A89" s="61">
        <f t="shared" si="6"/>
        <v>5.129999999999997</v>
      </c>
      <c r="B89" s="33" t="s">
        <v>45</v>
      </c>
      <c r="C89" s="42" t="s">
        <v>34</v>
      </c>
      <c r="D89" s="41">
        <v>3</v>
      </c>
      <c r="E89" s="36">
        <v>98220</v>
      </c>
      <c r="F89" s="43">
        <f t="shared" si="5"/>
        <v>294660</v>
      </c>
    </row>
    <row r="90" spans="1:6" ht="114">
      <c r="A90" s="61">
        <f t="shared" si="6"/>
        <v>5.139999999999997</v>
      </c>
      <c r="B90" s="33" t="s">
        <v>46</v>
      </c>
      <c r="C90" s="42" t="s">
        <v>34</v>
      </c>
      <c r="D90" s="41">
        <v>11</v>
      </c>
      <c r="E90" s="36">
        <v>92267</v>
      </c>
      <c r="F90" s="43">
        <f t="shared" si="5"/>
        <v>1014937</v>
      </c>
    </row>
    <row r="91" spans="1:6" ht="14.25">
      <c r="A91" s="61">
        <f t="shared" si="6"/>
        <v>5.149999999999997</v>
      </c>
      <c r="B91" s="33" t="s">
        <v>47</v>
      </c>
      <c r="C91" s="42" t="s">
        <v>34</v>
      </c>
      <c r="D91" s="41">
        <v>2</v>
      </c>
      <c r="E91" s="36">
        <v>158739</v>
      </c>
      <c r="F91" s="43">
        <f t="shared" si="5"/>
        <v>317478</v>
      </c>
    </row>
    <row r="92" spans="1:6" ht="14.25">
      <c r="A92" s="61">
        <f t="shared" si="6"/>
        <v>5.159999999999997</v>
      </c>
      <c r="B92" s="33" t="s">
        <v>48</v>
      </c>
      <c r="C92" s="42" t="s">
        <v>34</v>
      </c>
      <c r="D92" s="41">
        <v>1</v>
      </c>
      <c r="E92" s="36">
        <v>11608</v>
      </c>
      <c r="F92" s="43">
        <f t="shared" si="5"/>
        <v>11608</v>
      </c>
    </row>
    <row r="93" spans="1:6" ht="14.25">
      <c r="A93" s="61">
        <f t="shared" si="6"/>
        <v>5.169999999999996</v>
      </c>
      <c r="B93" s="33" t="s">
        <v>49</v>
      </c>
      <c r="C93" s="42" t="s">
        <v>34</v>
      </c>
      <c r="D93" s="41">
        <v>1</v>
      </c>
      <c r="E93" s="36">
        <v>89291</v>
      </c>
      <c r="F93" s="43">
        <f t="shared" si="5"/>
        <v>89291</v>
      </c>
    </row>
    <row r="94" spans="1:6" ht="256.5">
      <c r="A94" s="61">
        <f t="shared" si="6"/>
        <v>5.179999999999996</v>
      </c>
      <c r="B94" s="33" t="s">
        <v>50</v>
      </c>
      <c r="C94" s="42" t="s">
        <v>34</v>
      </c>
      <c r="D94" s="41">
        <v>4</v>
      </c>
      <c r="E94" s="36">
        <v>218266</v>
      </c>
      <c r="F94" s="43">
        <f t="shared" si="5"/>
        <v>873064</v>
      </c>
    </row>
    <row r="95" spans="1:7" ht="42.75">
      <c r="A95" s="61">
        <f t="shared" si="6"/>
        <v>5.189999999999996</v>
      </c>
      <c r="B95" s="32" t="s">
        <v>51</v>
      </c>
      <c r="C95" s="42" t="s">
        <v>34</v>
      </c>
      <c r="D95" s="41">
        <v>5</v>
      </c>
      <c r="E95" s="36">
        <v>248030</v>
      </c>
      <c r="F95" s="43">
        <f t="shared" si="5"/>
        <v>1240150</v>
      </c>
      <c r="G95" s="50">
        <f>SUM(F77:F95)</f>
        <v>26144159.47</v>
      </c>
    </row>
    <row r="96" spans="1:6" ht="15">
      <c r="A96" s="57"/>
      <c r="B96" s="7" t="s">
        <v>74</v>
      </c>
      <c r="C96" s="41"/>
      <c r="D96" s="42"/>
      <c r="E96" s="36"/>
      <c r="F96" s="44"/>
    </row>
    <row r="97" spans="1:6" ht="15">
      <c r="A97" s="64" t="s">
        <v>53</v>
      </c>
      <c r="B97" s="39" t="s">
        <v>64</v>
      </c>
      <c r="C97" s="41"/>
      <c r="D97" s="41"/>
      <c r="E97" s="36"/>
      <c r="F97" s="41"/>
    </row>
    <row r="98" spans="1:6" ht="28.5">
      <c r="A98" s="65">
        <v>6.01</v>
      </c>
      <c r="B98" s="51" t="s">
        <v>87</v>
      </c>
      <c r="C98" s="13" t="s">
        <v>14</v>
      </c>
      <c r="D98" s="13">
        <v>4.5</v>
      </c>
      <c r="E98" s="36">
        <v>390000</v>
      </c>
      <c r="F98" s="43">
        <f>D98*E98</f>
        <v>1755000</v>
      </c>
    </row>
    <row r="99" spans="1:6" ht="28.5">
      <c r="A99" s="61">
        <f>SUM(A98+0.01)</f>
        <v>6.02</v>
      </c>
      <c r="B99" s="51" t="s">
        <v>88</v>
      </c>
      <c r="C99" s="13" t="s">
        <v>34</v>
      </c>
      <c r="D99" s="13">
        <v>1</v>
      </c>
      <c r="E99" s="36">
        <v>3000000</v>
      </c>
      <c r="F99" s="43">
        <f>D99*E99</f>
        <v>3000000</v>
      </c>
    </row>
    <row r="100" spans="1:6" ht="28.5">
      <c r="A100" s="61">
        <f>SUM(A99+0.01)</f>
        <v>6.029999999999999</v>
      </c>
      <c r="B100" s="51" t="s">
        <v>89</v>
      </c>
      <c r="C100" s="13" t="s">
        <v>34</v>
      </c>
      <c r="D100" s="13">
        <v>4</v>
      </c>
      <c r="E100" s="36">
        <v>500000</v>
      </c>
      <c r="F100" s="43">
        <f>D100*E100</f>
        <v>2000000</v>
      </c>
    </row>
    <row r="101" spans="1:7" ht="28.5">
      <c r="A101" s="61">
        <f>SUM(A100+0.01)</f>
        <v>6.039999999999999</v>
      </c>
      <c r="B101" s="51" t="s">
        <v>105</v>
      </c>
      <c r="C101" s="13" t="s">
        <v>43</v>
      </c>
      <c r="D101" s="13">
        <v>1</v>
      </c>
      <c r="E101" s="36">
        <v>4000000</v>
      </c>
      <c r="F101" s="43">
        <f>D101*E101</f>
        <v>4000000</v>
      </c>
      <c r="G101" s="50">
        <f>SUM(F98:F101)</f>
        <v>10755000</v>
      </c>
    </row>
    <row r="102" spans="1:6" ht="15">
      <c r="A102" s="57"/>
      <c r="B102" s="7" t="s">
        <v>74</v>
      </c>
      <c r="C102" s="41"/>
      <c r="D102" s="42"/>
      <c r="E102" s="36"/>
      <c r="F102" s="44"/>
    </row>
    <row r="103" spans="1:6" ht="15">
      <c r="A103" s="64" t="s">
        <v>54</v>
      </c>
      <c r="B103" s="39" t="s">
        <v>65</v>
      </c>
      <c r="C103" s="41"/>
      <c r="D103" s="41"/>
      <c r="E103" s="36"/>
      <c r="F103" s="41"/>
    </row>
    <row r="104" spans="1:7" ht="28.5">
      <c r="A104" s="65">
        <v>7.01</v>
      </c>
      <c r="B104" s="51" t="s">
        <v>106</v>
      </c>
      <c r="C104" s="13" t="s">
        <v>14</v>
      </c>
      <c r="D104" s="41">
        <v>1150</v>
      </c>
      <c r="E104" s="36">
        <v>6237</v>
      </c>
      <c r="F104" s="43">
        <f>D104*E104</f>
        <v>7172550</v>
      </c>
      <c r="G104" s="50">
        <f>SUM(F104)</f>
        <v>7172550</v>
      </c>
    </row>
    <row r="105" spans="1:6" ht="15">
      <c r="A105" s="57"/>
      <c r="B105" s="7" t="s">
        <v>74</v>
      </c>
      <c r="C105" s="41"/>
      <c r="D105" s="42"/>
      <c r="E105" s="36"/>
      <c r="F105" s="44"/>
    </row>
    <row r="106" spans="1:6" ht="15">
      <c r="A106" s="64" t="s">
        <v>59</v>
      </c>
      <c r="B106" s="39" t="s">
        <v>107</v>
      </c>
      <c r="C106" s="41"/>
      <c r="D106" s="41"/>
      <c r="E106" s="36"/>
      <c r="F106" s="41"/>
    </row>
    <row r="107" spans="1:7" ht="14.25">
      <c r="A107" s="65">
        <v>7.01</v>
      </c>
      <c r="B107" s="22" t="s">
        <v>60</v>
      </c>
      <c r="C107" s="21" t="s">
        <v>43</v>
      </c>
      <c r="D107" s="6">
        <v>1</v>
      </c>
      <c r="E107" s="29">
        <v>300000</v>
      </c>
      <c r="F107" s="30">
        <f>D107*E107</f>
        <v>300000</v>
      </c>
      <c r="G107" s="50">
        <f>SUM(F107)</f>
        <v>300000</v>
      </c>
    </row>
    <row r="108" spans="1:7" ht="15">
      <c r="A108" s="57"/>
      <c r="B108" s="7" t="s">
        <v>74</v>
      </c>
      <c r="C108" s="41"/>
      <c r="D108" s="42"/>
      <c r="E108" s="36"/>
      <c r="F108" s="44"/>
      <c r="G108" s="68"/>
    </row>
    <row r="109" spans="1:7" ht="14.25">
      <c r="A109" s="69"/>
      <c r="C109" s="18"/>
      <c r="D109" s="4"/>
      <c r="E109" s="70"/>
      <c r="F109" s="71"/>
      <c r="G109" s="68"/>
    </row>
    <row r="110" spans="1:6" ht="14.25">
      <c r="A110" s="69"/>
      <c r="C110" s="18"/>
      <c r="D110" s="4"/>
      <c r="E110" s="70"/>
      <c r="F110" s="71"/>
    </row>
    <row r="111" spans="2:7" ht="12.75">
      <c r="B111" s="16" t="s">
        <v>4</v>
      </c>
      <c r="C111" s="72"/>
      <c r="D111" s="73"/>
      <c r="E111" s="73"/>
      <c r="F111" s="73"/>
      <c r="G111" s="49">
        <f>SUM(G19:G107)</f>
        <v>117590207.3</v>
      </c>
    </row>
    <row r="112" spans="2:7" ht="12.75">
      <c r="B112" s="16" t="s">
        <v>61</v>
      </c>
      <c r="C112" s="72"/>
      <c r="D112" s="73"/>
      <c r="E112" s="73"/>
      <c r="F112" s="73"/>
      <c r="G112" s="49">
        <f>SUM(G111*0.25)</f>
        <v>29397551.825</v>
      </c>
    </row>
    <row r="113" spans="2:7" ht="12.75">
      <c r="B113" s="16" t="s">
        <v>108</v>
      </c>
      <c r="C113" s="72"/>
      <c r="D113" s="73"/>
      <c r="E113" s="73"/>
      <c r="F113" s="73"/>
      <c r="G113" s="49">
        <f>SUM(G111:G112)</f>
        <v>146987759.125</v>
      </c>
    </row>
    <row r="114" spans="2:7" ht="12.75">
      <c r="B114" s="16" t="s">
        <v>109</v>
      </c>
      <c r="C114" s="72"/>
      <c r="D114" s="73"/>
      <c r="E114" s="73"/>
      <c r="F114" s="73"/>
      <c r="G114" s="49">
        <f>+(G112*0.05)*0.16</f>
        <v>235180.41460000002</v>
      </c>
    </row>
    <row r="115" spans="2:7" ht="15">
      <c r="B115" s="16" t="s">
        <v>5</v>
      </c>
      <c r="C115" s="72"/>
      <c r="D115" s="73"/>
      <c r="E115" s="73"/>
      <c r="F115" s="73"/>
      <c r="G115" s="74">
        <f>SUM(G113:G114)</f>
        <v>147222939.5396</v>
      </c>
    </row>
    <row r="117" spans="2:7" ht="15">
      <c r="B117" s="16" t="s">
        <v>117</v>
      </c>
      <c r="C117" s="72"/>
      <c r="D117" s="73"/>
      <c r="E117" s="73"/>
      <c r="F117" s="73"/>
      <c r="G117" s="74">
        <f>SUM(G115*0.1)</f>
        <v>14722293.953960001</v>
      </c>
    </row>
  </sheetData>
  <sheetProtection/>
  <mergeCells count="15">
    <mergeCell ref="A6:B6"/>
    <mergeCell ref="C6:G6"/>
    <mergeCell ref="A10:A12"/>
    <mergeCell ref="B10:B12"/>
    <mergeCell ref="C10:F10"/>
    <mergeCell ref="C11:C12"/>
    <mergeCell ref="D11:D12"/>
    <mergeCell ref="E11:E12"/>
    <mergeCell ref="F11:F12"/>
    <mergeCell ref="C1:D1"/>
    <mergeCell ref="C2:D2"/>
    <mergeCell ref="A3:B3"/>
    <mergeCell ref="C3:D3"/>
    <mergeCell ref="A5:B5"/>
    <mergeCell ref="C5:G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="60" zoomScaleNormal="67" zoomScalePageLayoutView="0" workbookViewId="0" topLeftCell="A112">
      <selection activeCell="F99" sqref="F99"/>
    </sheetView>
  </sheetViews>
  <sheetFormatPr defaultColWidth="11.421875" defaultRowHeight="12.75"/>
  <cols>
    <col min="1" max="1" width="9.57421875" style="120" customWidth="1"/>
    <col min="2" max="2" width="48.7109375" style="101" customWidth="1"/>
    <col min="3" max="3" width="7.8515625" style="101" customWidth="1"/>
    <col min="4" max="4" width="10.00390625" style="101" customWidth="1"/>
    <col min="5" max="5" width="16.140625" style="101" customWidth="1"/>
    <col min="6" max="6" width="17.7109375" style="101" bestFit="1" customWidth="1"/>
    <col min="7" max="7" width="22.421875" style="101" customWidth="1"/>
    <col min="8" max="16384" width="11.421875" style="89" customWidth="1"/>
  </cols>
  <sheetData>
    <row r="1" spans="1:7" ht="12.75" customHeight="1">
      <c r="A1" s="88"/>
      <c r="B1" s="78"/>
      <c r="C1" s="210"/>
      <c r="D1" s="210"/>
      <c r="E1" s="79"/>
      <c r="F1" s="79"/>
      <c r="G1" s="80"/>
    </row>
    <row r="2" spans="1:7" ht="12.75" customHeight="1">
      <c r="A2" s="90"/>
      <c r="B2" s="4"/>
      <c r="C2" s="217"/>
      <c r="D2" s="218"/>
      <c r="E2" s="79"/>
      <c r="F2" s="91"/>
      <c r="G2" s="91"/>
    </row>
    <row r="3" spans="1:7" ht="12.75" customHeight="1">
      <c r="A3" s="203" t="s">
        <v>24</v>
      </c>
      <c r="B3" s="219"/>
      <c r="C3" s="217"/>
      <c r="D3" s="218"/>
      <c r="E3" s="92" t="s">
        <v>119</v>
      </c>
      <c r="F3" s="92"/>
      <c r="G3" s="91"/>
    </row>
    <row r="4" spans="1:7" ht="12.75" customHeight="1">
      <c r="A4" s="54"/>
      <c r="B4" s="80"/>
      <c r="C4" s="93"/>
      <c r="D4" s="93"/>
      <c r="E4" s="92"/>
      <c r="F4" s="91"/>
      <c r="G4" s="91"/>
    </row>
    <row r="5" spans="1:7" ht="12.75" customHeight="1">
      <c r="A5" s="189" t="s">
        <v>17</v>
      </c>
      <c r="B5" s="210"/>
      <c r="C5" s="211" t="s">
        <v>120</v>
      </c>
      <c r="D5" s="211"/>
      <c r="E5" s="211"/>
      <c r="F5" s="211"/>
      <c r="G5" s="211"/>
    </row>
    <row r="6" spans="1:7" ht="12.75" customHeight="1">
      <c r="A6" s="189" t="s">
        <v>0</v>
      </c>
      <c r="B6" s="210"/>
      <c r="C6" s="211" t="s">
        <v>121</v>
      </c>
      <c r="D6" s="211"/>
      <c r="E6" s="211"/>
      <c r="F6" s="211"/>
      <c r="G6" s="211"/>
    </row>
    <row r="7" spans="1:7" ht="12.75" customHeight="1">
      <c r="A7" s="94"/>
      <c r="B7" s="95"/>
      <c r="C7" s="96"/>
      <c r="D7" s="97"/>
      <c r="E7" s="96"/>
      <c r="F7" s="98"/>
      <c r="G7" s="98"/>
    </row>
    <row r="8" spans="1:7" ht="12.75" customHeight="1">
      <c r="A8" s="94"/>
      <c r="B8" s="95"/>
      <c r="C8" s="96"/>
      <c r="D8" s="97"/>
      <c r="E8" s="96"/>
      <c r="F8" s="98"/>
      <c r="G8" s="98"/>
    </row>
    <row r="9" spans="1:7" ht="12.75" customHeight="1">
      <c r="A9" s="99"/>
      <c r="B9" s="100"/>
      <c r="C9" s="96"/>
      <c r="D9" s="97"/>
      <c r="E9" s="96"/>
      <c r="F9" s="98"/>
      <c r="G9" s="98"/>
    </row>
    <row r="10" spans="1:7" ht="12.75">
      <c r="A10" s="212" t="s">
        <v>1</v>
      </c>
      <c r="B10" s="214" t="s">
        <v>2</v>
      </c>
      <c r="C10" s="216" t="s">
        <v>16</v>
      </c>
      <c r="D10" s="216"/>
      <c r="E10" s="216"/>
      <c r="F10" s="216"/>
      <c r="G10" s="84"/>
    </row>
    <row r="11" spans="1:7" ht="12.75">
      <c r="A11" s="213"/>
      <c r="B11" s="215"/>
      <c r="C11" s="215" t="s">
        <v>11</v>
      </c>
      <c r="D11" s="215" t="s">
        <v>12</v>
      </c>
      <c r="E11" s="215" t="s">
        <v>13</v>
      </c>
      <c r="F11" s="215" t="s">
        <v>3</v>
      </c>
      <c r="G11" s="85"/>
    </row>
    <row r="12" spans="1:7" ht="12.75">
      <c r="A12" s="213"/>
      <c r="B12" s="215"/>
      <c r="C12" s="215"/>
      <c r="D12" s="215"/>
      <c r="E12" s="215"/>
      <c r="F12" s="215"/>
      <c r="G12" s="86"/>
    </row>
    <row r="13" spans="1:6" ht="15">
      <c r="A13" s="60" t="s">
        <v>18</v>
      </c>
      <c r="B13" s="87" t="s">
        <v>62</v>
      </c>
      <c r="F13" s="102"/>
    </row>
    <row r="14" spans="1:6" ht="14.25">
      <c r="A14" s="59">
        <v>1.01</v>
      </c>
      <c r="B14" s="31" t="s">
        <v>68</v>
      </c>
      <c r="C14" s="42" t="s">
        <v>14</v>
      </c>
      <c r="D14" s="42">
        <v>302.65</v>
      </c>
      <c r="E14" s="36">
        <v>10121</v>
      </c>
      <c r="F14" s="103">
        <f>D14*E14</f>
        <v>3063120.65</v>
      </c>
    </row>
    <row r="15" spans="1:6" ht="28.5">
      <c r="A15" s="59">
        <f>SUM(A14+0.01)</f>
        <v>1.02</v>
      </c>
      <c r="B15" s="31" t="s">
        <v>82</v>
      </c>
      <c r="C15" s="42" t="s">
        <v>14</v>
      </c>
      <c r="D15" s="42">
        <v>302.65</v>
      </c>
      <c r="E15" s="36">
        <v>2728</v>
      </c>
      <c r="F15" s="103">
        <f>D15*E15</f>
        <v>825629.2</v>
      </c>
    </row>
    <row r="16" spans="1:6" ht="42.75">
      <c r="A16" s="59">
        <f>SUM(A15+0.01)</f>
        <v>1.03</v>
      </c>
      <c r="B16" s="31" t="s">
        <v>31</v>
      </c>
      <c r="C16" s="42" t="s">
        <v>14</v>
      </c>
      <c r="D16" s="42">
        <v>302.65</v>
      </c>
      <c r="E16" s="36">
        <v>45459</v>
      </c>
      <c r="F16" s="103">
        <f>D16*E16</f>
        <v>13758166.35</v>
      </c>
    </row>
    <row r="17" spans="1:6" ht="28.5">
      <c r="A17" s="59">
        <f>SUM(A16+0.01)</f>
        <v>1.04</v>
      </c>
      <c r="B17" s="31" t="s">
        <v>83</v>
      </c>
      <c r="C17" s="42" t="s">
        <v>14</v>
      </c>
      <c r="D17" s="42">
        <v>302.65</v>
      </c>
      <c r="E17" s="36">
        <v>41680</v>
      </c>
      <c r="F17" s="103">
        <f>D17*E17</f>
        <v>12614451.999999998</v>
      </c>
    </row>
    <row r="18" spans="1:6" ht="14.25">
      <c r="A18" s="59">
        <f>SUM(A17+0.01)</f>
        <v>1.05</v>
      </c>
      <c r="B18" s="31" t="s">
        <v>110</v>
      </c>
      <c r="C18" s="42" t="s">
        <v>14</v>
      </c>
      <c r="D18" s="42">
        <v>563</v>
      </c>
      <c r="E18" s="36">
        <v>10000</v>
      </c>
      <c r="F18" s="103">
        <f>D18*E18</f>
        <v>5630000</v>
      </c>
    </row>
    <row r="19" spans="1:7" ht="15">
      <c r="A19" s="59"/>
      <c r="B19" s="87" t="s">
        <v>74</v>
      </c>
      <c r="C19" s="42"/>
      <c r="D19" s="42"/>
      <c r="E19" s="42"/>
      <c r="F19" s="44"/>
      <c r="G19" s="104">
        <f>SUM(F14:F18)</f>
        <v>35891368.199999996</v>
      </c>
    </row>
    <row r="20" spans="1:6" ht="15">
      <c r="A20" s="60" t="s">
        <v>30</v>
      </c>
      <c r="B20" s="87" t="s">
        <v>67</v>
      </c>
      <c r="C20" s="42"/>
      <c r="D20" s="42"/>
      <c r="E20" s="42"/>
      <c r="F20" s="42"/>
    </row>
    <row r="21" spans="1:6" ht="14.25">
      <c r="A21" s="59">
        <v>2.01</v>
      </c>
      <c r="B21" s="31" t="s">
        <v>93</v>
      </c>
      <c r="C21" s="42" t="s">
        <v>14</v>
      </c>
      <c r="D21" s="42">
        <v>35.5</v>
      </c>
      <c r="E21" s="36">
        <v>10121</v>
      </c>
      <c r="F21" s="103">
        <f>D21*E21</f>
        <v>359295.5</v>
      </c>
    </row>
    <row r="22" spans="1:6" ht="28.5">
      <c r="A22" s="59">
        <f>SUM(A21+0.01)</f>
        <v>2.0199999999999996</v>
      </c>
      <c r="B22" s="31" t="s">
        <v>83</v>
      </c>
      <c r="C22" s="42" t="s">
        <v>14</v>
      </c>
      <c r="D22" s="42">
        <v>35.5</v>
      </c>
      <c r="E22" s="36">
        <v>41680</v>
      </c>
      <c r="F22" s="103">
        <f>D22*E22</f>
        <v>1479640</v>
      </c>
    </row>
    <row r="23" spans="1:6" ht="14.25">
      <c r="A23" s="59">
        <f>SUM(A22+0.01)</f>
        <v>2.0299999999999994</v>
      </c>
      <c r="B23" s="31" t="s">
        <v>78</v>
      </c>
      <c r="C23" s="42" t="s">
        <v>14</v>
      </c>
      <c r="D23" s="42">
        <v>35.5</v>
      </c>
      <c r="E23" s="36">
        <v>42000</v>
      </c>
      <c r="F23" s="103">
        <f>D23*E23</f>
        <v>1491000</v>
      </c>
    </row>
    <row r="24" spans="1:6" ht="14.25">
      <c r="A24" s="59">
        <f>SUM(A23+0.01)</f>
        <v>2.039999999999999</v>
      </c>
      <c r="B24" s="31" t="s">
        <v>90</v>
      </c>
      <c r="C24" s="42" t="s">
        <v>15</v>
      </c>
      <c r="D24" s="42">
        <v>58.2</v>
      </c>
      <c r="E24" s="36">
        <v>11500</v>
      </c>
      <c r="F24" s="103">
        <f>D24*E24</f>
        <v>669300</v>
      </c>
    </row>
    <row r="25" spans="1:7" ht="15">
      <c r="A25" s="59"/>
      <c r="B25" s="87" t="s">
        <v>74</v>
      </c>
      <c r="C25" s="42"/>
      <c r="D25" s="42"/>
      <c r="E25" s="42"/>
      <c r="F25" s="44"/>
      <c r="G25" s="104">
        <f>SUM(F21:F24)</f>
        <v>3999235.5</v>
      </c>
    </row>
    <row r="26" spans="1:6" ht="15">
      <c r="A26" s="60" t="s">
        <v>32</v>
      </c>
      <c r="B26" s="87" t="s">
        <v>91</v>
      </c>
      <c r="C26" s="42"/>
      <c r="D26" s="42"/>
      <c r="E26" s="42"/>
      <c r="F26" s="42"/>
    </row>
    <row r="27" spans="1:6" ht="14.25">
      <c r="A27" s="59">
        <v>3.01</v>
      </c>
      <c r="B27" s="31" t="s">
        <v>95</v>
      </c>
      <c r="C27" s="42" t="s">
        <v>14</v>
      </c>
      <c r="D27" s="42">
        <v>84</v>
      </c>
      <c r="E27" s="36">
        <v>10121</v>
      </c>
      <c r="F27" s="103">
        <f>D27*E27</f>
        <v>850164</v>
      </c>
    </row>
    <row r="28" spans="1:6" ht="28.5">
      <c r="A28" s="59">
        <f>SUM(A27+0.01)</f>
        <v>3.0199999999999996</v>
      </c>
      <c r="B28" s="31" t="s">
        <v>82</v>
      </c>
      <c r="C28" s="42" t="s">
        <v>14</v>
      </c>
      <c r="D28" s="42">
        <v>84</v>
      </c>
      <c r="E28" s="36">
        <v>2728</v>
      </c>
      <c r="F28" s="103">
        <f>D28*E28</f>
        <v>229152</v>
      </c>
    </row>
    <row r="29" spans="1:6" ht="28.5">
      <c r="A29" s="59">
        <f>SUM(A28+0.01)</f>
        <v>3.0299999999999994</v>
      </c>
      <c r="B29" s="31" t="s">
        <v>92</v>
      </c>
      <c r="C29" s="42" t="s">
        <v>14</v>
      </c>
      <c r="D29" s="42">
        <v>84</v>
      </c>
      <c r="E29" s="36">
        <v>41680</v>
      </c>
      <c r="F29" s="103">
        <f>D29*E29</f>
        <v>3501120</v>
      </c>
    </row>
    <row r="30" spans="1:6" ht="28.5">
      <c r="A30" s="59">
        <f>SUM(A29+0.01)</f>
        <v>3.039999999999999</v>
      </c>
      <c r="B30" s="31" t="s">
        <v>112</v>
      </c>
      <c r="C30" s="42" t="s">
        <v>15</v>
      </c>
      <c r="D30" s="42">
        <v>82.1</v>
      </c>
      <c r="E30" s="36">
        <v>33450</v>
      </c>
      <c r="F30" s="103">
        <f>D30*E30</f>
        <v>2746245</v>
      </c>
    </row>
    <row r="31" spans="1:7" ht="15">
      <c r="A31" s="59"/>
      <c r="B31" s="87" t="s">
        <v>74</v>
      </c>
      <c r="C31" s="42"/>
      <c r="D31" s="42"/>
      <c r="E31" s="42"/>
      <c r="F31" s="44"/>
      <c r="G31" s="104">
        <f>SUM(F27:F30)</f>
        <v>7326681</v>
      </c>
    </row>
    <row r="32" spans="1:6" ht="15">
      <c r="A32" s="60" t="s">
        <v>44</v>
      </c>
      <c r="B32" s="87" t="s">
        <v>66</v>
      </c>
      <c r="C32" s="42"/>
      <c r="D32" s="42"/>
      <c r="E32" s="42"/>
      <c r="F32" s="103"/>
    </row>
    <row r="33" spans="1:6" ht="15">
      <c r="A33" s="60"/>
      <c r="B33" s="87" t="s">
        <v>70</v>
      </c>
      <c r="C33" s="42"/>
      <c r="D33" s="42"/>
      <c r="E33" s="42"/>
      <c r="F33" s="103"/>
    </row>
    <row r="34" spans="1:6" ht="14.25">
      <c r="A34" s="61">
        <v>4.01</v>
      </c>
      <c r="B34" s="31" t="s">
        <v>94</v>
      </c>
      <c r="C34" s="42" t="s">
        <v>14</v>
      </c>
      <c r="D34" s="42">
        <v>21.84</v>
      </c>
      <c r="E34" s="36">
        <v>10121</v>
      </c>
      <c r="F34" s="103">
        <f>D34*E34</f>
        <v>221042.63999999998</v>
      </c>
    </row>
    <row r="35" spans="1:6" ht="28.5">
      <c r="A35" s="61">
        <f>SUM(A34+0.01)</f>
        <v>4.02</v>
      </c>
      <c r="B35" s="31" t="s">
        <v>82</v>
      </c>
      <c r="C35" s="42" t="s">
        <v>14</v>
      </c>
      <c r="D35" s="42">
        <v>21.84</v>
      </c>
      <c r="E35" s="36">
        <v>2728</v>
      </c>
      <c r="F35" s="103">
        <f>D35*E35</f>
        <v>59579.52</v>
      </c>
    </row>
    <row r="36" spans="1:6" ht="28.5">
      <c r="A36" s="61">
        <f>SUM(A35+0.01)</f>
        <v>4.029999999999999</v>
      </c>
      <c r="B36" s="31" t="s">
        <v>83</v>
      </c>
      <c r="C36" s="42" t="s">
        <v>14</v>
      </c>
      <c r="D36" s="42">
        <v>21.84</v>
      </c>
      <c r="E36" s="36">
        <v>41680</v>
      </c>
      <c r="F36" s="42">
        <f>D36*E36</f>
        <v>910291.2</v>
      </c>
    </row>
    <row r="37" spans="1:6" ht="14.25">
      <c r="A37" s="61">
        <f>SUM(A36+0.01)</f>
        <v>4.039999999999999</v>
      </c>
      <c r="B37" s="31" t="s">
        <v>78</v>
      </c>
      <c r="C37" s="42" t="s">
        <v>14</v>
      </c>
      <c r="D37" s="42">
        <v>21.84</v>
      </c>
      <c r="E37" s="36">
        <v>42000</v>
      </c>
      <c r="F37" s="103">
        <f>D37*E37</f>
        <v>917280</v>
      </c>
    </row>
    <row r="38" spans="1:6" ht="14.25">
      <c r="A38" s="61">
        <f>SUM(A37+0.01)</f>
        <v>4.049999999999999</v>
      </c>
      <c r="B38" s="31" t="s">
        <v>79</v>
      </c>
      <c r="C38" s="42" t="s">
        <v>15</v>
      </c>
      <c r="D38" s="42">
        <v>32.6</v>
      </c>
      <c r="E38" s="36">
        <v>11500</v>
      </c>
      <c r="F38" s="103">
        <f>D38*E38</f>
        <v>374900</v>
      </c>
    </row>
    <row r="39" spans="1:7" ht="15">
      <c r="A39" s="59"/>
      <c r="B39" s="87" t="s">
        <v>74</v>
      </c>
      <c r="C39" s="42"/>
      <c r="D39" s="42"/>
      <c r="E39" s="36"/>
      <c r="F39" s="44"/>
      <c r="G39" s="104">
        <f>SUM(F34:F38)</f>
        <v>2483093.36</v>
      </c>
    </row>
    <row r="40" spans="1:6" ht="31.5" customHeight="1">
      <c r="A40" s="62"/>
      <c r="B40" s="105" t="s">
        <v>69</v>
      </c>
      <c r="C40" s="42"/>
      <c r="D40" s="42"/>
      <c r="E40" s="36"/>
      <c r="F40" s="42"/>
    </row>
    <row r="41" spans="1:6" ht="17.25" customHeight="1">
      <c r="A41" s="61">
        <f>SUM(A38+0.01)</f>
        <v>4.059999999999999</v>
      </c>
      <c r="B41" s="46" t="s">
        <v>76</v>
      </c>
      <c r="C41" s="42" t="s">
        <v>33</v>
      </c>
      <c r="D41" s="42">
        <v>5.92</v>
      </c>
      <c r="E41" s="36">
        <v>12402</v>
      </c>
      <c r="F41" s="103">
        <f aca="true" t="shared" si="0" ref="F41:F50">D41*E41</f>
        <v>73419.84</v>
      </c>
    </row>
    <row r="42" spans="1:6" ht="17.25" customHeight="1">
      <c r="A42" s="61">
        <f aca="true" t="shared" si="1" ref="A42:A50">SUM(A41+0.01)</f>
        <v>4.0699999999999985</v>
      </c>
      <c r="B42" s="46" t="s">
        <v>100</v>
      </c>
      <c r="C42" s="42" t="s">
        <v>96</v>
      </c>
      <c r="D42" s="42">
        <v>1</v>
      </c>
      <c r="E42" s="36">
        <v>350000</v>
      </c>
      <c r="F42" s="103">
        <f t="shared" si="0"/>
        <v>350000</v>
      </c>
    </row>
    <row r="43" spans="1:6" ht="42.75">
      <c r="A43" s="61">
        <f t="shared" si="1"/>
        <v>4.079999999999998</v>
      </c>
      <c r="B43" s="106" t="s">
        <v>77</v>
      </c>
      <c r="C43" s="42" t="s">
        <v>33</v>
      </c>
      <c r="D43" s="42">
        <v>5.92</v>
      </c>
      <c r="E43" s="36">
        <v>325000</v>
      </c>
      <c r="F43" s="103">
        <f t="shared" si="0"/>
        <v>1924000</v>
      </c>
    </row>
    <row r="44" spans="1:6" ht="57">
      <c r="A44" s="61">
        <f t="shared" si="1"/>
        <v>4.089999999999998</v>
      </c>
      <c r="B44" s="31" t="s">
        <v>37</v>
      </c>
      <c r="C44" s="42" t="s">
        <v>15</v>
      </c>
      <c r="D44" s="42">
        <v>24.7</v>
      </c>
      <c r="E44" s="36">
        <v>40602</v>
      </c>
      <c r="F44" s="103">
        <f t="shared" si="0"/>
        <v>1002869.4</v>
      </c>
    </row>
    <row r="45" spans="1:6" ht="57">
      <c r="A45" s="61">
        <f t="shared" si="1"/>
        <v>4.099999999999998</v>
      </c>
      <c r="B45" s="31" t="s">
        <v>63</v>
      </c>
      <c r="C45" s="42" t="s">
        <v>15</v>
      </c>
      <c r="D45" s="42">
        <v>18.5</v>
      </c>
      <c r="E45" s="36">
        <v>35002</v>
      </c>
      <c r="F45" s="103">
        <f t="shared" si="0"/>
        <v>647537</v>
      </c>
    </row>
    <row r="46" spans="1:6" ht="14.25">
      <c r="A46" s="61">
        <f t="shared" si="1"/>
        <v>4.109999999999998</v>
      </c>
      <c r="B46" s="31" t="s">
        <v>36</v>
      </c>
      <c r="C46" s="42" t="s">
        <v>14</v>
      </c>
      <c r="D46" s="42">
        <v>56.81</v>
      </c>
      <c r="E46" s="36">
        <v>30871</v>
      </c>
      <c r="F46" s="103">
        <f t="shared" si="0"/>
        <v>1753781.51</v>
      </c>
    </row>
    <row r="47" spans="1:6" ht="57">
      <c r="A47" s="61">
        <f t="shared" si="1"/>
        <v>4.119999999999997</v>
      </c>
      <c r="B47" s="31" t="s">
        <v>80</v>
      </c>
      <c r="C47" s="42" t="s">
        <v>15</v>
      </c>
      <c r="D47" s="42">
        <v>24.7</v>
      </c>
      <c r="E47" s="36">
        <v>41649</v>
      </c>
      <c r="F47" s="103">
        <f t="shared" si="0"/>
        <v>1028730.2999999999</v>
      </c>
    </row>
    <row r="48" spans="1:6" ht="14.25">
      <c r="A48" s="61">
        <f t="shared" si="1"/>
        <v>4.129999999999997</v>
      </c>
      <c r="B48" s="31" t="s">
        <v>39</v>
      </c>
      <c r="C48" s="42" t="s">
        <v>14</v>
      </c>
      <c r="D48" s="42">
        <v>56.81</v>
      </c>
      <c r="E48" s="36">
        <v>17517</v>
      </c>
      <c r="F48" s="103">
        <f t="shared" si="0"/>
        <v>995140.77</v>
      </c>
    </row>
    <row r="49" spans="1:6" ht="14.25">
      <c r="A49" s="61">
        <f t="shared" si="1"/>
        <v>4.139999999999997</v>
      </c>
      <c r="B49" s="31" t="s">
        <v>75</v>
      </c>
      <c r="C49" s="42" t="s">
        <v>14</v>
      </c>
      <c r="D49" s="42">
        <v>56.81</v>
      </c>
      <c r="E49" s="36">
        <v>4158</v>
      </c>
      <c r="F49" s="103">
        <f t="shared" si="0"/>
        <v>236215.98</v>
      </c>
    </row>
    <row r="50" spans="1:6" ht="14.25">
      <c r="A50" s="61">
        <f t="shared" si="1"/>
        <v>4.149999999999997</v>
      </c>
      <c r="B50" s="31" t="s">
        <v>72</v>
      </c>
      <c r="C50" s="42" t="s">
        <v>14</v>
      </c>
      <c r="D50" s="42">
        <v>56.81</v>
      </c>
      <c r="E50" s="36">
        <v>6237</v>
      </c>
      <c r="F50" s="103">
        <f t="shared" si="0"/>
        <v>354323.97000000003</v>
      </c>
    </row>
    <row r="51" spans="1:7" ht="15">
      <c r="A51" s="59"/>
      <c r="B51" s="87" t="s">
        <v>74</v>
      </c>
      <c r="C51" s="42"/>
      <c r="D51" s="42"/>
      <c r="E51" s="36"/>
      <c r="F51" s="44"/>
      <c r="G51" s="104">
        <f>SUM(F41:F50)</f>
        <v>8366018.7700000005</v>
      </c>
    </row>
    <row r="52" spans="1:6" ht="15">
      <c r="A52" s="107"/>
      <c r="B52" s="87" t="s">
        <v>111</v>
      </c>
      <c r="C52" s="42"/>
      <c r="D52" s="42"/>
      <c r="E52" s="36"/>
      <c r="F52" s="42"/>
    </row>
    <row r="53" spans="1:6" ht="42.75">
      <c r="A53" s="107">
        <f>SUM(A50+0.01)</f>
        <v>4.159999999999997</v>
      </c>
      <c r="B53" s="38" t="s">
        <v>73</v>
      </c>
      <c r="C53" s="42" t="s">
        <v>34</v>
      </c>
      <c r="D53" s="42">
        <v>1</v>
      </c>
      <c r="E53" s="36">
        <v>744090</v>
      </c>
      <c r="F53" s="103">
        <f>D53*E53</f>
        <v>744090</v>
      </c>
    </row>
    <row r="54" spans="1:6" ht="42.75">
      <c r="A54" s="61">
        <f>SUM(A53+0.01)</f>
        <v>4.169999999999996</v>
      </c>
      <c r="B54" s="108" t="s">
        <v>101</v>
      </c>
      <c r="C54" s="42" t="s">
        <v>34</v>
      </c>
      <c r="D54" s="42">
        <v>1</v>
      </c>
      <c r="E54" s="36">
        <v>2375000</v>
      </c>
      <c r="F54" s="103">
        <f>D54*E54</f>
        <v>2375000</v>
      </c>
    </row>
    <row r="55" spans="1:6" ht="28.5">
      <c r="A55" s="61">
        <f>SUM(A54+0.01)</f>
        <v>4.179999999999996</v>
      </c>
      <c r="B55" s="38" t="s">
        <v>81</v>
      </c>
      <c r="C55" s="42" t="s">
        <v>34</v>
      </c>
      <c r="D55" s="42">
        <v>1</v>
      </c>
      <c r="E55" s="36">
        <v>699445</v>
      </c>
      <c r="F55" s="103">
        <f>D55*E55</f>
        <v>699445</v>
      </c>
    </row>
    <row r="56" spans="1:7" ht="15">
      <c r="A56" s="59"/>
      <c r="B56" s="87" t="s">
        <v>74</v>
      </c>
      <c r="C56" s="42"/>
      <c r="D56" s="42"/>
      <c r="E56" s="36"/>
      <c r="F56" s="44"/>
      <c r="G56" s="104">
        <f>SUM(F53:F55)</f>
        <v>3818535</v>
      </c>
    </row>
    <row r="57" spans="1:6" ht="15">
      <c r="A57" s="61"/>
      <c r="B57" s="109" t="s">
        <v>71</v>
      </c>
      <c r="C57" s="42"/>
      <c r="D57" s="42"/>
      <c r="E57" s="36"/>
      <c r="F57" s="103"/>
    </row>
    <row r="58" spans="1:6" ht="42.75">
      <c r="A58" s="107">
        <f>SUM(A55+0.01)</f>
        <v>4.189999999999996</v>
      </c>
      <c r="B58" s="31" t="s">
        <v>35</v>
      </c>
      <c r="C58" s="42" t="s">
        <v>15</v>
      </c>
      <c r="D58" s="42">
        <v>0</v>
      </c>
      <c r="E58" s="36">
        <v>9818</v>
      </c>
      <c r="F58" s="103">
        <f aca="true" t="shared" si="2" ref="F58:F63">D58*E58</f>
        <v>0</v>
      </c>
    </row>
    <row r="59" spans="1:6" ht="42.75">
      <c r="A59" s="61">
        <f>SUM(A58+0.01)</f>
        <v>4.199999999999996</v>
      </c>
      <c r="B59" s="31" t="s">
        <v>40</v>
      </c>
      <c r="C59" s="42" t="s">
        <v>34</v>
      </c>
      <c r="D59" s="42">
        <v>0</v>
      </c>
      <c r="E59" s="36">
        <v>35526</v>
      </c>
      <c r="F59" s="103">
        <f t="shared" si="2"/>
        <v>0</v>
      </c>
    </row>
    <row r="60" spans="1:6" ht="42.75">
      <c r="A60" s="61">
        <f>SUM(A59+0.01)</f>
        <v>4.2099999999999955</v>
      </c>
      <c r="B60" s="31" t="s">
        <v>42</v>
      </c>
      <c r="C60" s="42" t="s">
        <v>34</v>
      </c>
      <c r="D60" s="42">
        <v>0</v>
      </c>
      <c r="E60" s="36">
        <v>69647</v>
      </c>
      <c r="F60" s="103">
        <f t="shared" si="2"/>
        <v>0</v>
      </c>
    </row>
    <row r="61" spans="1:6" ht="42.75">
      <c r="A61" s="61">
        <f>SUM(A60+0.01)</f>
        <v>4.219999999999995</v>
      </c>
      <c r="B61" s="35" t="s">
        <v>41</v>
      </c>
      <c r="C61" s="42" t="s">
        <v>34</v>
      </c>
      <c r="D61" s="42">
        <v>0</v>
      </c>
      <c r="E61" s="36">
        <v>49705</v>
      </c>
      <c r="F61" s="103">
        <f t="shared" si="2"/>
        <v>0</v>
      </c>
    </row>
    <row r="62" spans="1:6" ht="14.25">
      <c r="A62" s="61">
        <f>SUM(A61+0.01)</f>
        <v>4.229999999999995</v>
      </c>
      <c r="B62" s="35" t="s">
        <v>103</v>
      </c>
      <c r="C62" s="42" t="s">
        <v>96</v>
      </c>
      <c r="D62" s="42">
        <v>0</v>
      </c>
      <c r="E62" s="36">
        <v>2500000</v>
      </c>
      <c r="F62" s="103">
        <f t="shared" si="2"/>
        <v>0</v>
      </c>
    </row>
    <row r="63" spans="1:6" ht="14.25">
      <c r="A63" s="61">
        <f>SUM(A62+0.01)</f>
        <v>4.239999999999995</v>
      </c>
      <c r="B63" s="35" t="s">
        <v>97</v>
      </c>
      <c r="C63" s="42" t="s">
        <v>96</v>
      </c>
      <c r="D63" s="42">
        <v>0</v>
      </c>
      <c r="E63" s="36">
        <v>700000</v>
      </c>
      <c r="F63" s="103">
        <f t="shared" si="2"/>
        <v>0</v>
      </c>
    </row>
    <row r="64" spans="1:7" ht="15">
      <c r="A64" s="59"/>
      <c r="B64" s="87" t="s">
        <v>74</v>
      </c>
      <c r="C64" s="42"/>
      <c r="D64" s="42"/>
      <c r="E64" s="36"/>
      <c r="F64" s="44"/>
      <c r="G64" s="104">
        <f>SUM(F58:F63)</f>
        <v>0</v>
      </c>
    </row>
    <row r="65" spans="1:7" ht="30">
      <c r="A65" s="59"/>
      <c r="B65" s="109" t="s">
        <v>116</v>
      </c>
      <c r="C65" s="42"/>
      <c r="D65" s="42"/>
      <c r="E65" s="36"/>
      <c r="F65" s="44"/>
      <c r="G65" s="110"/>
    </row>
    <row r="66" spans="1:7" ht="28.5">
      <c r="A66" s="107">
        <f>SUM(A63+0.01)</f>
        <v>4.249999999999995</v>
      </c>
      <c r="B66" s="31" t="s">
        <v>98</v>
      </c>
      <c r="C66" s="111" t="s">
        <v>43</v>
      </c>
      <c r="D66" s="42">
        <v>1</v>
      </c>
      <c r="E66" s="36">
        <v>1500000</v>
      </c>
      <c r="F66" s="103">
        <f aca="true" t="shared" si="3" ref="F66:F74">D66*E66</f>
        <v>1500000</v>
      </c>
      <c r="G66" s="110"/>
    </row>
    <row r="67" spans="1:7" ht="14.25">
      <c r="A67" s="61">
        <f aca="true" t="shared" si="4" ref="A67:A74">SUM(A66+0.01)</f>
        <v>4.2599999999999945</v>
      </c>
      <c r="B67" s="31" t="s">
        <v>55</v>
      </c>
      <c r="C67" s="111" t="s">
        <v>43</v>
      </c>
      <c r="D67" s="42">
        <v>1</v>
      </c>
      <c r="E67" s="36">
        <v>377006</v>
      </c>
      <c r="F67" s="103">
        <f t="shared" si="3"/>
        <v>377006</v>
      </c>
      <c r="G67" s="110"/>
    </row>
    <row r="68" spans="1:7" ht="14.25">
      <c r="A68" s="61">
        <f t="shared" si="4"/>
        <v>4.269999999999994</v>
      </c>
      <c r="B68" s="31" t="s">
        <v>56</v>
      </c>
      <c r="C68" s="111" t="s">
        <v>43</v>
      </c>
      <c r="D68" s="42">
        <v>1</v>
      </c>
      <c r="E68" s="36">
        <v>228188</v>
      </c>
      <c r="F68" s="103">
        <f t="shared" si="3"/>
        <v>228188</v>
      </c>
      <c r="G68" s="110"/>
    </row>
    <row r="69" spans="1:7" ht="14.25">
      <c r="A69" s="61">
        <f t="shared" si="4"/>
        <v>4.279999999999994</v>
      </c>
      <c r="B69" s="31" t="s">
        <v>99</v>
      </c>
      <c r="C69" s="111" t="s">
        <v>43</v>
      </c>
      <c r="D69" s="42">
        <v>1</v>
      </c>
      <c r="E69" s="36">
        <v>450000</v>
      </c>
      <c r="F69" s="103">
        <f t="shared" si="3"/>
        <v>450000</v>
      </c>
      <c r="G69" s="110"/>
    </row>
    <row r="70" spans="1:7" ht="42.75">
      <c r="A70" s="61">
        <f t="shared" si="4"/>
        <v>4.289999999999994</v>
      </c>
      <c r="B70" s="31" t="s">
        <v>57</v>
      </c>
      <c r="C70" s="111" t="s">
        <v>34</v>
      </c>
      <c r="D70" s="42">
        <v>1</v>
      </c>
      <c r="E70" s="36">
        <v>178582</v>
      </c>
      <c r="F70" s="103">
        <f t="shared" si="3"/>
        <v>178582</v>
      </c>
      <c r="G70" s="110"/>
    </row>
    <row r="71" spans="1:7" ht="42.75">
      <c r="A71" s="61">
        <f t="shared" si="4"/>
        <v>4.299999999999994</v>
      </c>
      <c r="B71" s="31" t="s">
        <v>104</v>
      </c>
      <c r="C71" s="111" t="s">
        <v>34</v>
      </c>
      <c r="D71" s="42">
        <v>1</v>
      </c>
      <c r="E71" s="36">
        <v>185000</v>
      </c>
      <c r="F71" s="103">
        <f t="shared" si="3"/>
        <v>185000</v>
      </c>
      <c r="G71" s="110"/>
    </row>
    <row r="72" spans="1:7" ht="28.5">
      <c r="A72" s="61">
        <f t="shared" si="4"/>
        <v>4.309999999999993</v>
      </c>
      <c r="B72" s="31" t="s">
        <v>58</v>
      </c>
      <c r="C72" s="111" t="s">
        <v>43</v>
      </c>
      <c r="D72" s="42">
        <v>1</v>
      </c>
      <c r="E72" s="36">
        <v>1041726</v>
      </c>
      <c r="F72" s="103">
        <f t="shared" si="3"/>
        <v>1041726</v>
      </c>
      <c r="G72" s="110"/>
    </row>
    <row r="73" spans="1:7" ht="14.25">
      <c r="A73" s="61">
        <f t="shared" si="4"/>
        <v>4.319999999999993</v>
      </c>
      <c r="B73" s="31" t="s">
        <v>102</v>
      </c>
      <c r="C73" s="111" t="s">
        <v>34</v>
      </c>
      <c r="D73" s="42">
        <v>1</v>
      </c>
      <c r="E73" s="36">
        <v>180000</v>
      </c>
      <c r="F73" s="103">
        <f t="shared" si="3"/>
        <v>180000</v>
      </c>
      <c r="G73" s="110"/>
    </row>
    <row r="74" spans="1:6" ht="28.5">
      <c r="A74" s="61">
        <f t="shared" si="4"/>
        <v>4.329999999999993</v>
      </c>
      <c r="B74" s="31" t="s">
        <v>115</v>
      </c>
      <c r="C74" s="111" t="s">
        <v>34</v>
      </c>
      <c r="D74" s="112">
        <v>1</v>
      </c>
      <c r="E74" s="36">
        <v>2480300</v>
      </c>
      <c r="F74" s="113">
        <f t="shared" si="3"/>
        <v>2480300</v>
      </c>
    </row>
    <row r="75" spans="1:7" ht="15">
      <c r="A75" s="59"/>
      <c r="B75" s="87" t="s">
        <v>74</v>
      </c>
      <c r="C75" s="42"/>
      <c r="D75" s="42"/>
      <c r="E75" s="36"/>
      <c r="F75" s="44"/>
      <c r="G75" s="104">
        <f>SUM(F66:F74)</f>
        <v>6620802</v>
      </c>
    </row>
    <row r="76" spans="1:6" ht="15">
      <c r="A76" s="60" t="s">
        <v>52</v>
      </c>
      <c r="B76" s="87" t="s">
        <v>86</v>
      </c>
      <c r="C76" s="42"/>
      <c r="D76" s="42"/>
      <c r="E76" s="36"/>
      <c r="F76" s="42"/>
    </row>
    <row r="77" spans="1:6" ht="14.25">
      <c r="A77" s="107">
        <v>5.01</v>
      </c>
      <c r="B77" s="38" t="s">
        <v>85</v>
      </c>
      <c r="C77" s="42" t="s">
        <v>33</v>
      </c>
      <c r="D77" s="42">
        <v>0</v>
      </c>
      <c r="E77" s="36">
        <v>12402</v>
      </c>
      <c r="F77" s="103">
        <f aca="true" t="shared" si="5" ref="F77:F95">D77*E77</f>
        <v>0</v>
      </c>
    </row>
    <row r="78" spans="1:6" ht="28.5">
      <c r="A78" s="61">
        <f aca="true" t="shared" si="6" ref="A78:A95">SUM(A77+0.01)</f>
        <v>5.02</v>
      </c>
      <c r="B78" s="31" t="s">
        <v>82</v>
      </c>
      <c r="C78" s="42" t="s">
        <v>14</v>
      </c>
      <c r="D78" s="42">
        <v>0</v>
      </c>
      <c r="E78" s="36">
        <v>2728</v>
      </c>
      <c r="F78" s="103">
        <f t="shared" si="5"/>
        <v>0</v>
      </c>
    </row>
    <row r="79" spans="1:6" ht="57">
      <c r="A79" s="61">
        <f t="shared" si="6"/>
        <v>5.029999999999999</v>
      </c>
      <c r="B79" s="31" t="s">
        <v>37</v>
      </c>
      <c r="C79" s="42" t="s">
        <v>15</v>
      </c>
      <c r="D79" s="42">
        <v>0</v>
      </c>
      <c r="E79" s="36">
        <v>40602</v>
      </c>
      <c r="F79" s="103">
        <f t="shared" si="5"/>
        <v>0</v>
      </c>
    </row>
    <row r="80" spans="1:6" ht="28.5">
      <c r="A80" s="61">
        <f t="shared" si="6"/>
        <v>5.039999999999999</v>
      </c>
      <c r="B80" s="31" t="s">
        <v>83</v>
      </c>
      <c r="C80" s="42" t="s">
        <v>14</v>
      </c>
      <c r="D80" s="42">
        <v>0</v>
      </c>
      <c r="E80" s="36">
        <v>41680</v>
      </c>
      <c r="F80" s="103">
        <f t="shared" si="5"/>
        <v>0</v>
      </c>
    </row>
    <row r="81" spans="1:6" ht="57">
      <c r="A81" s="61">
        <f t="shared" si="6"/>
        <v>5.049999999999999</v>
      </c>
      <c r="B81" s="31" t="s">
        <v>63</v>
      </c>
      <c r="C81" s="42" t="s">
        <v>15</v>
      </c>
      <c r="D81" s="42">
        <v>0</v>
      </c>
      <c r="E81" s="36">
        <v>33320</v>
      </c>
      <c r="F81" s="103">
        <f t="shared" si="5"/>
        <v>0</v>
      </c>
    </row>
    <row r="82" spans="1:6" ht="57">
      <c r="A82" s="61">
        <f t="shared" si="6"/>
        <v>5.059999999999999</v>
      </c>
      <c r="B82" s="31" t="s">
        <v>38</v>
      </c>
      <c r="C82" s="42" t="s">
        <v>15</v>
      </c>
      <c r="D82" s="42">
        <v>0</v>
      </c>
      <c r="E82" s="36">
        <v>33320</v>
      </c>
      <c r="F82" s="103">
        <f t="shared" si="5"/>
        <v>0</v>
      </c>
    </row>
    <row r="83" spans="1:6" ht="28.5">
      <c r="A83" s="61">
        <f t="shared" si="6"/>
        <v>5.0699999999999985</v>
      </c>
      <c r="B83" s="31" t="s">
        <v>25</v>
      </c>
      <c r="C83" s="42" t="s">
        <v>15</v>
      </c>
      <c r="D83" s="42">
        <v>0</v>
      </c>
      <c r="E83" s="36">
        <v>12005</v>
      </c>
      <c r="F83" s="103">
        <f t="shared" si="5"/>
        <v>0</v>
      </c>
    </row>
    <row r="84" spans="1:6" ht="28.5">
      <c r="A84" s="61">
        <f t="shared" si="6"/>
        <v>5.079999999999998</v>
      </c>
      <c r="B84" s="31" t="s">
        <v>26</v>
      </c>
      <c r="C84" s="42" t="s">
        <v>14</v>
      </c>
      <c r="D84" s="42">
        <v>0</v>
      </c>
      <c r="E84" s="36">
        <v>17188</v>
      </c>
      <c r="F84" s="103">
        <f t="shared" si="5"/>
        <v>0</v>
      </c>
    </row>
    <row r="85" spans="1:6" ht="42.75">
      <c r="A85" s="61">
        <f t="shared" si="6"/>
        <v>5.089999999999998</v>
      </c>
      <c r="B85" s="31" t="s">
        <v>27</v>
      </c>
      <c r="C85" s="42" t="s">
        <v>14</v>
      </c>
      <c r="D85" s="42">
        <v>0</v>
      </c>
      <c r="E85" s="36">
        <v>28811</v>
      </c>
      <c r="F85" s="103">
        <f t="shared" si="5"/>
        <v>0</v>
      </c>
    </row>
    <row r="86" spans="1:6" ht="57">
      <c r="A86" s="61">
        <f t="shared" si="6"/>
        <v>5.099999999999998</v>
      </c>
      <c r="B86" s="31" t="s">
        <v>28</v>
      </c>
      <c r="C86" s="42" t="s">
        <v>15</v>
      </c>
      <c r="D86" s="42">
        <v>0</v>
      </c>
      <c r="E86" s="36">
        <v>2731</v>
      </c>
      <c r="F86" s="103">
        <f t="shared" si="5"/>
        <v>0</v>
      </c>
    </row>
    <row r="87" spans="1:6" ht="42.75">
      <c r="A87" s="61">
        <f t="shared" si="6"/>
        <v>5.109999999999998</v>
      </c>
      <c r="B87" s="31" t="s">
        <v>29</v>
      </c>
      <c r="C87" s="42" t="s">
        <v>14</v>
      </c>
      <c r="D87" s="42">
        <v>0</v>
      </c>
      <c r="E87" s="36">
        <v>40419</v>
      </c>
      <c r="F87" s="103">
        <f t="shared" si="5"/>
        <v>0</v>
      </c>
    </row>
    <row r="88" spans="1:6" ht="28.5">
      <c r="A88" s="61">
        <f t="shared" si="6"/>
        <v>5.119999999999997</v>
      </c>
      <c r="B88" s="31" t="s">
        <v>84</v>
      </c>
      <c r="C88" s="42" t="s">
        <v>14</v>
      </c>
      <c r="D88" s="42">
        <v>0</v>
      </c>
      <c r="E88" s="36">
        <v>12500</v>
      </c>
      <c r="F88" s="103">
        <f t="shared" si="5"/>
        <v>0</v>
      </c>
    </row>
    <row r="89" spans="1:6" ht="128.25">
      <c r="A89" s="61">
        <f t="shared" si="6"/>
        <v>5.129999999999997</v>
      </c>
      <c r="B89" s="33" t="s">
        <v>45</v>
      </c>
      <c r="C89" s="42" t="s">
        <v>34</v>
      </c>
      <c r="D89" s="42">
        <v>0</v>
      </c>
      <c r="E89" s="36">
        <v>98220</v>
      </c>
      <c r="F89" s="103">
        <f t="shared" si="5"/>
        <v>0</v>
      </c>
    </row>
    <row r="90" spans="1:6" ht="114">
      <c r="A90" s="61">
        <f t="shared" si="6"/>
        <v>5.139999999999997</v>
      </c>
      <c r="B90" s="33" t="s">
        <v>46</v>
      </c>
      <c r="C90" s="42" t="s">
        <v>34</v>
      </c>
      <c r="D90" s="42">
        <v>0</v>
      </c>
      <c r="E90" s="36">
        <v>92267</v>
      </c>
      <c r="F90" s="103">
        <f t="shared" si="5"/>
        <v>0</v>
      </c>
    </row>
    <row r="91" spans="1:6" ht="14.25">
      <c r="A91" s="61">
        <f t="shared" si="6"/>
        <v>5.149999999999997</v>
      </c>
      <c r="B91" s="33" t="s">
        <v>47</v>
      </c>
      <c r="C91" s="42" t="s">
        <v>34</v>
      </c>
      <c r="D91" s="42">
        <v>0</v>
      </c>
      <c r="E91" s="36">
        <v>158739</v>
      </c>
      <c r="F91" s="103">
        <f t="shared" si="5"/>
        <v>0</v>
      </c>
    </row>
    <row r="92" spans="1:6" ht="14.25">
      <c r="A92" s="61">
        <f t="shared" si="6"/>
        <v>5.159999999999997</v>
      </c>
      <c r="B92" s="33" t="s">
        <v>48</v>
      </c>
      <c r="C92" s="42" t="s">
        <v>34</v>
      </c>
      <c r="D92" s="42">
        <v>0</v>
      </c>
      <c r="E92" s="36">
        <v>11608</v>
      </c>
      <c r="F92" s="103">
        <f t="shared" si="5"/>
        <v>0</v>
      </c>
    </row>
    <row r="93" spans="1:6" ht="14.25">
      <c r="A93" s="61">
        <f t="shared" si="6"/>
        <v>5.169999999999996</v>
      </c>
      <c r="B93" s="33" t="s">
        <v>49</v>
      </c>
      <c r="C93" s="42" t="s">
        <v>34</v>
      </c>
      <c r="D93" s="42">
        <v>0</v>
      </c>
      <c r="E93" s="36">
        <v>89291</v>
      </c>
      <c r="F93" s="103">
        <f t="shared" si="5"/>
        <v>0</v>
      </c>
    </row>
    <row r="94" spans="1:6" ht="256.5">
      <c r="A94" s="61">
        <f t="shared" si="6"/>
        <v>5.179999999999996</v>
      </c>
      <c r="B94" s="33" t="s">
        <v>50</v>
      </c>
      <c r="C94" s="42" t="s">
        <v>34</v>
      </c>
      <c r="D94" s="42">
        <v>0</v>
      </c>
      <c r="E94" s="36">
        <v>218266</v>
      </c>
      <c r="F94" s="103">
        <f t="shared" si="5"/>
        <v>0</v>
      </c>
    </row>
    <row r="95" spans="1:7" ht="42.75">
      <c r="A95" s="61">
        <f t="shared" si="6"/>
        <v>5.189999999999996</v>
      </c>
      <c r="B95" s="38" t="s">
        <v>51</v>
      </c>
      <c r="C95" s="42" t="s">
        <v>34</v>
      </c>
      <c r="D95" s="42">
        <v>0</v>
      </c>
      <c r="E95" s="36">
        <v>248030</v>
      </c>
      <c r="F95" s="103">
        <f t="shared" si="5"/>
        <v>0</v>
      </c>
      <c r="G95" s="104">
        <f>SUM(F77:F95)</f>
        <v>0</v>
      </c>
    </row>
    <row r="96" spans="1:6" ht="15">
      <c r="A96" s="59"/>
      <c r="B96" s="87" t="s">
        <v>74</v>
      </c>
      <c r="C96" s="42"/>
      <c r="D96" s="42"/>
      <c r="E96" s="36"/>
      <c r="F96" s="44"/>
    </row>
    <row r="97" spans="1:6" ht="15">
      <c r="A97" s="114" t="s">
        <v>53</v>
      </c>
      <c r="B97" s="115" t="s">
        <v>64</v>
      </c>
      <c r="C97" s="42"/>
      <c r="D97" s="42"/>
      <c r="E97" s="36"/>
      <c r="F97" s="42"/>
    </row>
    <row r="98" spans="1:6" ht="28.5">
      <c r="A98" s="116">
        <v>6.01</v>
      </c>
      <c r="B98" s="106" t="s">
        <v>87</v>
      </c>
      <c r="C98" s="117" t="s">
        <v>14</v>
      </c>
      <c r="D98" s="117">
        <v>0</v>
      </c>
      <c r="E98" s="36">
        <v>390000</v>
      </c>
      <c r="F98" s="103">
        <f>D98*E98</f>
        <v>0</v>
      </c>
    </row>
    <row r="99" spans="1:6" ht="28.5">
      <c r="A99" s="61">
        <f>SUM(A98+0.01)</f>
        <v>6.02</v>
      </c>
      <c r="B99" s="106" t="s">
        <v>88</v>
      </c>
      <c r="C99" s="117" t="s">
        <v>34</v>
      </c>
      <c r="D99" s="117">
        <v>0</v>
      </c>
      <c r="E99" s="36">
        <v>3000000</v>
      </c>
      <c r="F99" s="103">
        <f>D99*E99</f>
        <v>0</v>
      </c>
    </row>
    <row r="100" spans="1:6" ht="28.5">
      <c r="A100" s="61">
        <f>SUM(A99+0.01)</f>
        <v>6.029999999999999</v>
      </c>
      <c r="B100" s="106" t="s">
        <v>89</v>
      </c>
      <c r="C100" s="117" t="s">
        <v>34</v>
      </c>
      <c r="D100" s="117">
        <v>3</v>
      </c>
      <c r="E100" s="36">
        <v>500000</v>
      </c>
      <c r="F100" s="103">
        <f>D100*E100</f>
        <v>1500000</v>
      </c>
    </row>
    <row r="101" spans="1:7" ht="28.5">
      <c r="A101" s="61">
        <f>SUM(A100+0.01)</f>
        <v>6.039999999999999</v>
      </c>
      <c r="B101" s="106" t="s">
        <v>105</v>
      </c>
      <c r="C101" s="117" t="s">
        <v>43</v>
      </c>
      <c r="D101" s="117">
        <v>0</v>
      </c>
      <c r="E101" s="36">
        <v>4000000</v>
      </c>
      <c r="F101" s="103">
        <f>D101*E101</f>
        <v>0</v>
      </c>
      <c r="G101" s="89"/>
    </row>
    <row r="102" spans="1:7" ht="15">
      <c r="A102" s="59"/>
      <c r="B102" s="87" t="s">
        <v>74</v>
      </c>
      <c r="C102" s="42"/>
      <c r="D102" s="42"/>
      <c r="E102" s="36"/>
      <c r="F102" s="44"/>
      <c r="G102" s="104">
        <f>SUM(F98:F101)</f>
        <v>1500000</v>
      </c>
    </row>
    <row r="103" spans="1:6" ht="15">
      <c r="A103" s="114" t="s">
        <v>54</v>
      </c>
      <c r="B103" s="115" t="s">
        <v>65</v>
      </c>
      <c r="C103" s="42"/>
      <c r="D103" s="42"/>
      <c r="E103" s="36"/>
      <c r="F103" s="42"/>
    </row>
    <row r="104" spans="1:7" ht="28.5">
      <c r="A104" s="116">
        <v>7.01</v>
      </c>
      <c r="B104" s="106" t="s">
        <v>106</v>
      </c>
      <c r="C104" s="117" t="s">
        <v>14</v>
      </c>
      <c r="D104" s="42">
        <v>1120</v>
      </c>
      <c r="E104" s="36">
        <v>6237</v>
      </c>
      <c r="F104" s="103">
        <f>D104*E104</f>
        <v>6985440</v>
      </c>
      <c r="G104" s="104">
        <f>SUM(F104)</f>
        <v>6985440</v>
      </c>
    </row>
    <row r="105" spans="1:6" ht="15">
      <c r="A105" s="59"/>
      <c r="B105" s="87" t="s">
        <v>74</v>
      </c>
      <c r="C105" s="42"/>
      <c r="D105" s="42"/>
      <c r="E105" s="36"/>
      <c r="F105" s="44"/>
    </row>
    <row r="106" spans="1:6" ht="15">
      <c r="A106" s="114" t="s">
        <v>59</v>
      </c>
      <c r="B106" s="115" t="s">
        <v>107</v>
      </c>
      <c r="C106" s="42"/>
      <c r="D106" s="42"/>
      <c r="E106" s="36"/>
      <c r="F106" s="42"/>
    </row>
    <row r="107" spans="1:7" ht="14.25">
      <c r="A107" s="116">
        <v>7.01</v>
      </c>
      <c r="B107" s="31" t="s">
        <v>60</v>
      </c>
      <c r="C107" s="111" t="s">
        <v>43</v>
      </c>
      <c r="D107" s="118">
        <v>1</v>
      </c>
      <c r="E107" s="36">
        <v>150000</v>
      </c>
      <c r="F107" s="113">
        <f>D107*E107</f>
        <v>150000</v>
      </c>
      <c r="G107" s="104">
        <f>SUM(F107:F108)</f>
        <v>1138200</v>
      </c>
    </row>
    <row r="108" spans="1:7" ht="14.25">
      <c r="A108" s="116">
        <v>7.02</v>
      </c>
      <c r="B108" s="31" t="s">
        <v>118</v>
      </c>
      <c r="C108" s="111" t="s">
        <v>33</v>
      </c>
      <c r="D108" s="118">
        <v>100</v>
      </c>
      <c r="E108" s="36">
        <v>9882</v>
      </c>
      <c r="F108" s="113">
        <f>D108*E108</f>
        <v>988200</v>
      </c>
      <c r="G108" s="110"/>
    </row>
    <row r="109" spans="1:7" ht="15">
      <c r="A109" s="59"/>
      <c r="B109" s="87" t="s">
        <v>74</v>
      </c>
      <c r="C109" s="42"/>
      <c r="D109" s="42"/>
      <c r="E109" s="36"/>
      <c r="F109" s="44"/>
      <c r="G109" s="110"/>
    </row>
    <row r="110" spans="1:7" ht="14.25">
      <c r="A110" s="119"/>
      <c r="C110" s="4"/>
      <c r="D110" s="4"/>
      <c r="E110" s="70"/>
      <c r="F110" s="71"/>
      <c r="G110" s="110"/>
    </row>
    <row r="111" spans="1:6" ht="14.25">
      <c r="A111" s="119"/>
      <c r="C111" s="4"/>
      <c r="D111" s="4"/>
      <c r="E111" s="70"/>
      <c r="F111" s="71"/>
    </row>
    <row r="112" spans="2:7" ht="12.75">
      <c r="B112" s="121" t="s">
        <v>4</v>
      </c>
      <c r="C112" s="122"/>
      <c r="D112" s="123"/>
      <c r="E112" s="123"/>
      <c r="F112" s="123"/>
      <c r="G112" s="124">
        <f>SUM(G19:G107)</f>
        <v>78129373.83</v>
      </c>
    </row>
    <row r="113" spans="2:7" ht="12.75">
      <c r="B113" s="121" t="s">
        <v>61</v>
      </c>
      <c r="C113" s="122"/>
      <c r="D113" s="123"/>
      <c r="E113" s="123"/>
      <c r="F113" s="123"/>
      <c r="G113" s="124">
        <f>SUM(G112*0.25)</f>
        <v>19532343.4575</v>
      </c>
    </row>
    <row r="114" spans="2:7" ht="12.75">
      <c r="B114" s="121" t="s">
        <v>108</v>
      </c>
      <c r="C114" s="122"/>
      <c r="D114" s="123"/>
      <c r="E114" s="123"/>
      <c r="F114" s="123"/>
      <c r="G114" s="124">
        <f>SUM(G112:G113)</f>
        <v>97661717.2875</v>
      </c>
    </row>
    <row r="115" spans="2:7" ht="12.75">
      <c r="B115" s="121" t="s">
        <v>109</v>
      </c>
      <c r="C115" s="122"/>
      <c r="D115" s="123"/>
      <c r="E115" s="123"/>
      <c r="F115" s="123"/>
      <c r="G115" s="124">
        <f>+(G112*0.05)*0.16</f>
        <v>625034.9906400001</v>
      </c>
    </row>
    <row r="116" spans="2:7" ht="15">
      <c r="B116" s="121" t="s">
        <v>5</v>
      </c>
      <c r="C116" s="122"/>
      <c r="D116" s="123"/>
      <c r="E116" s="123"/>
      <c r="F116" s="123"/>
      <c r="G116" s="125">
        <f>SUM(G114:G115)</f>
        <v>98286752.27814</v>
      </c>
    </row>
    <row r="118" spans="2:7" ht="15">
      <c r="B118" s="121" t="s">
        <v>117</v>
      </c>
      <c r="C118" s="122"/>
      <c r="D118" s="123"/>
      <c r="E118" s="123"/>
      <c r="F118" s="123"/>
      <c r="G118" s="125">
        <f>SUM(G116*0.1)</f>
        <v>9828675.227814</v>
      </c>
    </row>
    <row r="123" spans="2:8" ht="12.75">
      <c r="B123" s="126"/>
      <c r="C123" s="126"/>
      <c r="D123" s="126"/>
      <c r="E123" s="126"/>
      <c r="F123" s="126"/>
      <c r="G123" s="126"/>
      <c r="H123" s="126"/>
    </row>
    <row r="124" spans="2:8" ht="12.75">
      <c r="B124" s="81" t="s">
        <v>122</v>
      </c>
      <c r="C124" s="82"/>
      <c r="D124" s="83"/>
      <c r="E124" s="82" t="s">
        <v>123</v>
      </c>
      <c r="F124" s="81"/>
      <c r="G124" s="126"/>
      <c r="H124" s="126"/>
    </row>
    <row r="125" spans="2:8" ht="12.75">
      <c r="B125" s="81" t="s">
        <v>124</v>
      </c>
      <c r="C125" s="82"/>
      <c r="D125" s="81" t="s">
        <v>126</v>
      </c>
      <c r="E125" s="126"/>
      <c r="F125" s="81"/>
      <c r="G125" s="126"/>
      <c r="H125" s="126"/>
    </row>
    <row r="126" spans="2:8" ht="12.75">
      <c r="B126" s="126" t="s">
        <v>125</v>
      </c>
      <c r="C126" s="126"/>
      <c r="D126" s="126"/>
      <c r="E126" s="126" t="s">
        <v>125</v>
      </c>
      <c r="F126" s="126"/>
      <c r="G126" s="126"/>
      <c r="H126" s="126"/>
    </row>
    <row r="127" spans="2:8" ht="12.75">
      <c r="B127" s="126"/>
      <c r="C127" s="126"/>
      <c r="D127" s="126"/>
      <c r="E127" s="126"/>
      <c r="F127" s="126"/>
      <c r="G127" s="126"/>
      <c r="H127" s="126"/>
    </row>
  </sheetData>
  <sheetProtection/>
  <mergeCells count="15">
    <mergeCell ref="C1:D1"/>
    <mergeCell ref="C2:D2"/>
    <mergeCell ref="A3:B3"/>
    <mergeCell ref="C3:D3"/>
    <mergeCell ref="A5:B5"/>
    <mergeCell ref="C5:G5"/>
    <mergeCell ref="A6:B6"/>
    <mergeCell ref="C6:G6"/>
    <mergeCell ref="A10:A12"/>
    <mergeCell ref="B10:B12"/>
    <mergeCell ref="C10:F10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scale="58" r:id="rId2"/>
  <rowBreaks count="2" manualBreakCount="2">
    <brk id="51" max="255" man="1"/>
    <brk id="8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66" customWidth="1"/>
    <col min="2" max="2" width="48.7109375" style="5" customWidth="1"/>
    <col min="3" max="3" width="6.57421875" style="5" customWidth="1"/>
    <col min="4" max="4" width="6.00390625" style="5" customWidth="1"/>
    <col min="5" max="5" width="13.140625" style="5" customWidth="1"/>
    <col min="6" max="6" width="15.7109375" style="5" customWidth="1"/>
  </cols>
  <sheetData>
    <row r="1" spans="1:6" ht="12.75" customHeight="1">
      <c r="A1" s="52"/>
      <c r="B1" s="28"/>
      <c r="C1" s="201" t="s">
        <v>19</v>
      </c>
      <c r="D1" s="202"/>
      <c r="E1" s="48" t="s">
        <v>6</v>
      </c>
      <c r="F1" s="48" t="s">
        <v>7</v>
      </c>
    </row>
    <row r="2" spans="1:6" ht="12.75" customHeight="1">
      <c r="A2" s="53"/>
      <c r="B2" s="19"/>
      <c r="C2" s="199"/>
      <c r="D2" s="200"/>
      <c r="E2" s="25"/>
      <c r="F2" s="11"/>
    </row>
    <row r="3" spans="1:6" ht="12.75" customHeight="1">
      <c r="A3" s="203" t="s">
        <v>24</v>
      </c>
      <c r="B3" s="204"/>
      <c r="C3" s="205"/>
      <c r="D3" s="206"/>
      <c r="E3" s="26" t="s">
        <v>22</v>
      </c>
      <c r="F3" s="12" t="s">
        <v>23</v>
      </c>
    </row>
    <row r="4" spans="1:6" ht="12.75" customHeight="1">
      <c r="A4" s="54"/>
      <c r="B4" s="47"/>
      <c r="C4" s="27"/>
      <c r="D4" s="23"/>
      <c r="E4" s="12"/>
      <c r="F4" s="11"/>
    </row>
    <row r="5" spans="1:6" ht="62.25" customHeight="1">
      <c r="A5" s="189" t="s">
        <v>17</v>
      </c>
      <c r="B5" s="190"/>
      <c r="C5" s="223" t="s">
        <v>149</v>
      </c>
      <c r="D5" s="224"/>
      <c r="E5" s="224"/>
      <c r="F5" s="225"/>
    </row>
    <row r="6" spans="1:6" ht="12.75" customHeight="1">
      <c r="A6" s="189" t="s">
        <v>0</v>
      </c>
      <c r="B6" s="190"/>
      <c r="C6" s="220"/>
      <c r="D6" s="221"/>
      <c r="E6" s="221"/>
      <c r="F6" s="222"/>
    </row>
    <row r="7" spans="1:6" ht="12.75" customHeight="1">
      <c r="A7" s="55"/>
      <c r="B7" s="17"/>
      <c r="C7" s="155" t="s">
        <v>9</v>
      </c>
      <c r="D7" s="2"/>
      <c r="E7" s="1"/>
      <c r="F7" s="75"/>
    </row>
    <row r="8" spans="1:6" ht="12.75" customHeight="1">
      <c r="A8" s="55"/>
      <c r="B8" s="17"/>
      <c r="C8" s="155" t="s">
        <v>10</v>
      </c>
      <c r="D8" s="2"/>
      <c r="E8" s="1"/>
      <c r="F8" s="75"/>
    </row>
    <row r="9" spans="1:6" ht="12.75" customHeight="1">
      <c r="A9" s="56"/>
      <c r="B9" s="24"/>
      <c r="C9" s="156" t="s">
        <v>20</v>
      </c>
      <c r="D9" s="8"/>
      <c r="E9" s="9"/>
      <c r="F9" s="76"/>
    </row>
    <row r="10" spans="1:6" ht="12.75">
      <c r="A10" s="191" t="s">
        <v>1</v>
      </c>
      <c r="B10" s="193" t="s">
        <v>2</v>
      </c>
      <c r="C10" s="195" t="s">
        <v>16</v>
      </c>
      <c r="D10" s="195"/>
      <c r="E10" s="195"/>
      <c r="F10" s="195"/>
    </row>
    <row r="11" spans="1:6" ht="12.75">
      <c r="A11" s="192"/>
      <c r="B11" s="194"/>
      <c r="C11" s="194" t="s">
        <v>11</v>
      </c>
      <c r="D11" s="194" t="s">
        <v>12</v>
      </c>
      <c r="E11" s="194" t="s">
        <v>13</v>
      </c>
      <c r="F11" s="194" t="s">
        <v>3</v>
      </c>
    </row>
    <row r="12" spans="1:6" ht="12.75">
      <c r="A12" s="192"/>
      <c r="B12" s="194"/>
      <c r="C12" s="194"/>
      <c r="D12" s="194"/>
      <c r="E12" s="194"/>
      <c r="F12" s="194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37</v>
      </c>
      <c r="E14" s="29">
        <v>10121</v>
      </c>
      <c r="F14" s="43">
        <f>D14*E14</f>
        <v>374477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37</v>
      </c>
      <c r="E15" s="29">
        <v>2728</v>
      </c>
      <c r="F15" s="43">
        <f>D15*E15</f>
        <v>100936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37</v>
      </c>
      <c r="E16" s="29">
        <v>45459</v>
      </c>
      <c r="F16" s="43">
        <f>D16*E16</f>
        <v>1681983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37</v>
      </c>
      <c r="E17" s="29">
        <v>41680</v>
      </c>
      <c r="F17" s="43">
        <f>D17*E17</f>
        <v>1542160</v>
      </c>
    </row>
    <row r="18" spans="1:6" ht="14.25">
      <c r="A18" s="59">
        <f>SUM(A17+0.01)</f>
        <v>1.05</v>
      </c>
      <c r="B18" s="22" t="s">
        <v>110</v>
      </c>
      <c r="C18" s="41" t="s">
        <v>14</v>
      </c>
      <c r="D18" s="42">
        <v>37</v>
      </c>
      <c r="E18" s="29">
        <v>12000</v>
      </c>
      <c r="F18" s="43">
        <f>D18*E18</f>
        <v>444000</v>
      </c>
    </row>
    <row r="19" spans="1:6" ht="15">
      <c r="A19" s="57"/>
      <c r="B19" s="7" t="s">
        <v>74</v>
      </c>
      <c r="C19" s="41"/>
      <c r="D19" s="42"/>
      <c r="E19" s="41"/>
      <c r="F19" s="44">
        <f>SUM(F14:F18)</f>
        <v>4143556</v>
      </c>
    </row>
    <row r="20" spans="1:6" ht="15">
      <c r="A20" s="58" t="s">
        <v>30</v>
      </c>
      <c r="B20" s="40" t="s">
        <v>67</v>
      </c>
      <c r="C20" s="41"/>
      <c r="D20" s="41"/>
      <c r="E20" s="41"/>
      <c r="F20" s="41"/>
    </row>
    <row r="21" spans="1:6" ht="14.25">
      <c r="A21" s="57">
        <v>2.01</v>
      </c>
      <c r="B21" s="22" t="s">
        <v>93</v>
      </c>
      <c r="C21" s="42" t="s">
        <v>14</v>
      </c>
      <c r="D21" s="42">
        <v>0</v>
      </c>
      <c r="E21" s="29">
        <v>10121</v>
      </c>
      <c r="F21" s="43">
        <f>D21*E21</f>
        <v>0</v>
      </c>
    </row>
    <row r="22" spans="1:6" ht="28.5">
      <c r="A22" s="59">
        <f aca="true" t="shared" si="0" ref="A22:A28">SUM(A21+0.01)</f>
        <v>2.0199999999999996</v>
      </c>
      <c r="B22" s="22" t="s">
        <v>83</v>
      </c>
      <c r="C22" s="42" t="s">
        <v>14</v>
      </c>
      <c r="D22" s="42">
        <v>0</v>
      </c>
      <c r="E22" s="29">
        <v>41680</v>
      </c>
      <c r="F22" s="43">
        <f>D22*E22</f>
        <v>0</v>
      </c>
    </row>
    <row r="23" spans="1:6" ht="14.25">
      <c r="A23" s="59">
        <f t="shared" si="0"/>
        <v>2.0299999999999994</v>
      </c>
      <c r="B23" s="22" t="s">
        <v>78</v>
      </c>
      <c r="C23" s="42" t="s">
        <v>14</v>
      </c>
      <c r="D23" s="42">
        <v>0</v>
      </c>
      <c r="E23" s="29">
        <v>42000</v>
      </c>
      <c r="F23" s="43">
        <f aca="true" t="shared" si="1" ref="F23:F28">D23*E23</f>
        <v>0</v>
      </c>
    </row>
    <row r="24" spans="1:6" ht="14.25">
      <c r="A24" s="59">
        <f t="shared" si="0"/>
        <v>2.039999999999999</v>
      </c>
      <c r="B24" s="31" t="s">
        <v>90</v>
      </c>
      <c r="C24" s="42" t="s">
        <v>15</v>
      </c>
      <c r="D24" s="41">
        <v>0</v>
      </c>
      <c r="E24" s="29">
        <v>11500</v>
      </c>
      <c r="F24" s="43">
        <f t="shared" si="1"/>
        <v>0</v>
      </c>
    </row>
    <row r="25" spans="1:6" ht="28.5">
      <c r="A25" s="59">
        <f t="shared" si="0"/>
        <v>2.049999999999999</v>
      </c>
      <c r="B25" s="35" t="s">
        <v>144</v>
      </c>
      <c r="C25" s="41" t="s">
        <v>128</v>
      </c>
      <c r="D25" s="41">
        <v>20</v>
      </c>
      <c r="E25" s="36">
        <v>54000</v>
      </c>
      <c r="F25" s="43">
        <f t="shared" si="1"/>
        <v>1080000</v>
      </c>
    </row>
    <row r="26" spans="1:6" ht="18" customHeight="1">
      <c r="A26" s="59">
        <f t="shared" si="0"/>
        <v>2.0599999999999987</v>
      </c>
      <c r="B26" s="31" t="s">
        <v>145</v>
      </c>
      <c r="C26" s="42" t="s">
        <v>128</v>
      </c>
      <c r="D26" s="41">
        <v>20</v>
      </c>
      <c r="E26" s="29">
        <v>20000</v>
      </c>
      <c r="F26" s="43">
        <f t="shared" si="1"/>
        <v>400000</v>
      </c>
    </row>
    <row r="27" spans="1:6" ht="27" customHeight="1">
      <c r="A27" s="59">
        <f t="shared" si="0"/>
        <v>2.0699999999999985</v>
      </c>
      <c r="B27" s="151" t="s">
        <v>143</v>
      </c>
      <c r="C27" s="21" t="s">
        <v>128</v>
      </c>
      <c r="D27" s="42">
        <v>30</v>
      </c>
      <c r="E27" s="29">
        <v>350000</v>
      </c>
      <c r="F27" s="43">
        <f t="shared" si="1"/>
        <v>10500000</v>
      </c>
    </row>
    <row r="28" spans="1:6" ht="27" customHeight="1">
      <c r="A28" s="59">
        <f t="shared" si="0"/>
        <v>2.0799999999999983</v>
      </c>
      <c r="B28" s="35" t="s">
        <v>133</v>
      </c>
      <c r="C28" s="21" t="s">
        <v>128</v>
      </c>
      <c r="D28" s="42">
        <v>12</v>
      </c>
      <c r="E28" s="29">
        <v>400000</v>
      </c>
      <c r="F28" s="43">
        <f t="shared" si="1"/>
        <v>4800000</v>
      </c>
    </row>
    <row r="29" spans="1:6" ht="15">
      <c r="A29" s="59"/>
      <c r="B29" s="7" t="s">
        <v>74</v>
      </c>
      <c r="C29" s="41"/>
      <c r="D29" s="42"/>
      <c r="E29" s="41"/>
      <c r="F29" s="44">
        <f>SUM(F21:F28)</f>
        <v>16780000</v>
      </c>
    </row>
    <row r="30" spans="1:6" ht="15">
      <c r="A30" s="58" t="s">
        <v>32</v>
      </c>
      <c r="B30" s="40" t="s">
        <v>91</v>
      </c>
      <c r="C30" s="41"/>
      <c r="D30" s="41"/>
      <c r="E30" s="41"/>
      <c r="F30" s="41"/>
    </row>
    <row r="31" spans="1:6" ht="14.25">
      <c r="A31" s="59">
        <v>3.01</v>
      </c>
      <c r="B31" s="22" t="s">
        <v>95</v>
      </c>
      <c r="C31" s="41" t="s">
        <v>14</v>
      </c>
      <c r="D31" s="41">
        <v>0</v>
      </c>
      <c r="E31" s="29">
        <v>10121</v>
      </c>
      <c r="F31" s="43">
        <f>D31*E31</f>
        <v>0</v>
      </c>
    </row>
    <row r="32" spans="1:6" ht="28.5">
      <c r="A32" s="59">
        <f>SUM(A31+0.01)</f>
        <v>3.0199999999999996</v>
      </c>
      <c r="B32" s="22" t="s">
        <v>82</v>
      </c>
      <c r="C32" s="41" t="s">
        <v>14</v>
      </c>
      <c r="D32" s="41">
        <v>0</v>
      </c>
      <c r="E32" s="29">
        <v>2728</v>
      </c>
      <c r="F32" s="43">
        <f>D32*E32</f>
        <v>0</v>
      </c>
    </row>
    <row r="33" spans="1:6" ht="28.5">
      <c r="A33" s="59">
        <f>SUM(A32+0.01)</f>
        <v>3.0299999999999994</v>
      </c>
      <c r="B33" s="22" t="s">
        <v>92</v>
      </c>
      <c r="C33" s="41" t="s">
        <v>14</v>
      </c>
      <c r="D33" s="41">
        <v>0</v>
      </c>
      <c r="E33" s="29">
        <v>41680</v>
      </c>
      <c r="F33" s="43">
        <f>D33*E33</f>
        <v>0</v>
      </c>
    </row>
    <row r="34" spans="1:6" ht="28.5">
      <c r="A34" s="59">
        <f>SUM(A33+0.01)</f>
        <v>3.039999999999999</v>
      </c>
      <c r="B34" s="22" t="s">
        <v>112</v>
      </c>
      <c r="C34" s="41" t="s">
        <v>15</v>
      </c>
      <c r="D34" s="41">
        <v>0</v>
      </c>
      <c r="E34" s="29">
        <v>33450</v>
      </c>
      <c r="F34" s="43">
        <f>D34*E34</f>
        <v>0</v>
      </c>
    </row>
    <row r="35" spans="1:6" ht="15">
      <c r="A35" s="57"/>
      <c r="B35" s="7" t="s">
        <v>74</v>
      </c>
      <c r="C35" s="41"/>
      <c r="D35" s="42"/>
      <c r="E35" s="41"/>
      <c r="F35" s="44"/>
    </row>
    <row r="36" spans="1:6" ht="15">
      <c r="A36" s="58" t="s">
        <v>44</v>
      </c>
      <c r="B36" s="40" t="s">
        <v>66</v>
      </c>
      <c r="C36" s="41"/>
      <c r="D36" s="41"/>
      <c r="E36" s="41"/>
      <c r="F36" s="43"/>
    </row>
    <row r="37" spans="1:6" ht="15">
      <c r="A37" s="60"/>
      <c r="B37" s="34" t="s">
        <v>70</v>
      </c>
      <c r="C37" s="41"/>
      <c r="D37" s="41"/>
      <c r="E37" s="41"/>
      <c r="F37" s="43"/>
    </row>
    <row r="38" spans="1:6" ht="14.25">
      <c r="A38" s="61">
        <v>4.01</v>
      </c>
      <c r="B38" s="22" t="s">
        <v>94</v>
      </c>
      <c r="C38" s="41" t="s">
        <v>14</v>
      </c>
      <c r="D38" s="41">
        <v>0</v>
      </c>
      <c r="E38" s="29">
        <v>10121</v>
      </c>
      <c r="F38" s="43">
        <f>D38*E38</f>
        <v>0</v>
      </c>
    </row>
    <row r="39" spans="1:6" ht="28.5">
      <c r="A39" s="61">
        <f>SUM(A38+0.01)</f>
        <v>4.02</v>
      </c>
      <c r="B39" s="22" t="s">
        <v>82</v>
      </c>
      <c r="C39" s="41" t="s">
        <v>14</v>
      </c>
      <c r="D39" s="41">
        <v>0</v>
      </c>
      <c r="E39" s="29">
        <v>2728</v>
      </c>
      <c r="F39" s="43">
        <f>D39*E39</f>
        <v>0</v>
      </c>
    </row>
    <row r="40" spans="1:6" ht="28.5">
      <c r="A40" s="61">
        <f>SUM(A39+0.01)</f>
        <v>4.029999999999999</v>
      </c>
      <c r="B40" s="22" t="s">
        <v>83</v>
      </c>
      <c r="C40" s="41" t="s">
        <v>14</v>
      </c>
      <c r="D40" s="41">
        <v>0</v>
      </c>
      <c r="E40" s="36">
        <v>41680</v>
      </c>
      <c r="F40" s="42"/>
    </row>
    <row r="41" spans="1:6" ht="14.25">
      <c r="A41" s="61">
        <f>SUM(A40+0.01)</f>
        <v>4.039999999999999</v>
      </c>
      <c r="B41" s="22" t="s">
        <v>78</v>
      </c>
      <c r="C41" s="41" t="s">
        <v>14</v>
      </c>
      <c r="D41" s="41">
        <v>0</v>
      </c>
      <c r="E41" s="29">
        <v>42000</v>
      </c>
      <c r="F41" s="43">
        <f>D41*E41</f>
        <v>0</v>
      </c>
    </row>
    <row r="42" spans="1:6" ht="14.25">
      <c r="A42" s="61">
        <f>SUM(A41+0.01)</f>
        <v>4.049999999999999</v>
      </c>
      <c r="B42" s="31" t="s">
        <v>79</v>
      </c>
      <c r="C42" s="41" t="s">
        <v>15</v>
      </c>
      <c r="D42" s="41">
        <v>0</v>
      </c>
      <c r="E42" s="29">
        <v>11500</v>
      </c>
      <c r="F42" s="43">
        <f>D42*E42</f>
        <v>0</v>
      </c>
    </row>
    <row r="43" spans="1:6" ht="15">
      <c r="A43" s="57"/>
      <c r="B43" s="7" t="s">
        <v>74</v>
      </c>
      <c r="C43" s="41"/>
      <c r="D43" s="42"/>
      <c r="E43" s="36"/>
      <c r="F43" s="44"/>
    </row>
    <row r="44" spans="1:6" ht="17.25" customHeight="1">
      <c r="A44" s="62"/>
      <c r="B44" s="45" t="s">
        <v>69</v>
      </c>
      <c r="C44" s="41"/>
      <c r="D44" s="41"/>
      <c r="E44" s="36"/>
      <c r="F44" s="41"/>
    </row>
    <row r="45" spans="1:6" ht="17.25" customHeight="1">
      <c r="A45" s="61">
        <f>SUM(A42+0.01)</f>
        <v>4.059999999999999</v>
      </c>
      <c r="B45" s="46" t="s">
        <v>76</v>
      </c>
      <c r="C45" s="42" t="s">
        <v>33</v>
      </c>
      <c r="D45" s="41">
        <v>0</v>
      </c>
      <c r="E45" s="36">
        <v>12402</v>
      </c>
      <c r="F45" s="43">
        <f aca="true" t="shared" si="2" ref="F45:F54">D45*E45</f>
        <v>0</v>
      </c>
    </row>
    <row r="46" spans="1:6" ht="17.25" customHeight="1">
      <c r="A46" s="61">
        <f aca="true" t="shared" si="3" ref="A46:A54">SUM(A45+0.01)</f>
        <v>4.0699999999999985</v>
      </c>
      <c r="B46" s="46" t="s">
        <v>100</v>
      </c>
      <c r="C46" s="42" t="s">
        <v>96</v>
      </c>
      <c r="D46" s="41">
        <v>0</v>
      </c>
      <c r="E46" s="36">
        <v>350000</v>
      </c>
      <c r="F46" s="43">
        <f t="shared" si="2"/>
        <v>0</v>
      </c>
    </row>
    <row r="47" spans="1:6" ht="42.75">
      <c r="A47" s="61">
        <f t="shared" si="3"/>
        <v>4.079999999999998</v>
      </c>
      <c r="B47" s="51" t="s">
        <v>77</v>
      </c>
      <c r="C47" s="42" t="s">
        <v>33</v>
      </c>
      <c r="D47" s="41">
        <v>0</v>
      </c>
      <c r="E47" s="36">
        <v>325000</v>
      </c>
      <c r="F47" s="43">
        <f t="shared" si="2"/>
        <v>0</v>
      </c>
    </row>
    <row r="48" spans="1:6" ht="57">
      <c r="A48" s="61">
        <f t="shared" si="3"/>
        <v>4.089999999999998</v>
      </c>
      <c r="B48" s="31" t="s">
        <v>37</v>
      </c>
      <c r="C48" s="42" t="s">
        <v>15</v>
      </c>
      <c r="D48" s="41">
        <v>0</v>
      </c>
      <c r="E48" s="36">
        <v>40602</v>
      </c>
      <c r="F48" s="43">
        <f t="shared" si="2"/>
        <v>0</v>
      </c>
    </row>
    <row r="49" spans="1:6" ht="57">
      <c r="A49" s="61">
        <f t="shared" si="3"/>
        <v>4.099999999999998</v>
      </c>
      <c r="B49" s="22" t="s">
        <v>63</v>
      </c>
      <c r="C49" s="41" t="s">
        <v>15</v>
      </c>
      <c r="D49" s="41">
        <v>0</v>
      </c>
      <c r="E49" s="36">
        <v>35002</v>
      </c>
      <c r="F49" s="43">
        <f t="shared" si="2"/>
        <v>0</v>
      </c>
    </row>
    <row r="50" spans="1:6" ht="14.25">
      <c r="A50" s="61">
        <f t="shared" si="3"/>
        <v>4.109999999999998</v>
      </c>
      <c r="B50" s="22" t="s">
        <v>36</v>
      </c>
      <c r="C50" s="41" t="s">
        <v>14</v>
      </c>
      <c r="D50" s="41">
        <v>0</v>
      </c>
      <c r="E50" s="36">
        <v>30871</v>
      </c>
      <c r="F50" s="43">
        <f t="shared" si="2"/>
        <v>0</v>
      </c>
    </row>
    <row r="51" spans="1:6" ht="57">
      <c r="A51" s="61">
        <f t="shared" si="3"/>
        <v>4.119999999999997</v>
      </c>
      <c r="B51" s="22" t="s">
        <v>80</v>
      </c>
      <c r="C51" s="41" t="s">
        <v>15</v>
      </c>
      <c r="D51" s="41">
        <v>0</v>
      </c>
      <c r="E51" s="36">
        <v>41649</v>
      </c>
      <c r="F51" s="43">
        <f t="shared" si="2"/>
        <v>0</v>
      </c>
    </row>
    <row r="52" spans="1:6" ht="14.25">
      <c r="A52" s="61">
        <f t="shared" si="3"/>
        <v>4.129999999999997</v>
      </c>
      <c r="B52" s="22" t="s">
        <v>39</v>
      </c>
      <c r="C52" s="41" t="s">
        <v>14</v>
      </c>
      <c r="D52" s="41">
        <v>0</v>
      </c>
      <c r="E52" s="36">
        <v>17517</v>
      </c>
      <c r="F52" s="43">
        <f t="shared" si="2"/>
        <v>0</v>
      </c>
    </row>
    <row r="53" spans="1:6" ht="14.25">
      <c r="A53" s="61">
        <f t="shared" si="3"/>
        <v>4.139999999999997</v>
      </c>
      <c r="B53" s="22" t="s">
        <v>75</v>
      </c>
      <c r="C53" s="41" t="s">
        <v>14</v>
      </c>
      <c r="D53" s="41">
        <v>0</v>
      </c>
      <c r="E53" s="36">
        <v>4158</v>
      </c>
      <c r="F53" s="43">
        <f t="shared" si="2"/>
        <v>0</v>
      </c>
    </row>
    <row r="54" spans="1:6" ht="14.25">
      <c r="A54" s="61">
        <f t="shared" si="3"/>
        <v>4.149999999999997</v>
      </c>
      <c r="B54" s="22" t="s">
        <v>72</v>
      </c>
      <c r="C54" s="41" t="s">
        <v>14</v>
      </c>
      <c r="D54" s="41">
        <v>0</v>
      </c>
      <c r="E54" s="36">
        <v>6237</v>
      </c>
      <c r="F54" s="43">
        <f t="shared" si="2"/>
        <v>0</v>
      </c>
    </row>
    <row r="55" spans="1:6" ht="15">
      <c r="A55" s="57"/>
      <c r="B55" s="7" t="s">
        <v>74</v>
      </c>
      <c r="C55" s="41"/>
      <c r="D55" s="42"/>
      <c r="E55" s="36"/>
      <c r="F55" s="44"/>
    </row>
    <row r="56" spans="1:6" ht="15">
      <c r="A56" s="63"/>
      <c r="B56" s="34" t="s">
        <v>111</v>
      </c>
      <c r="C56" s="41"/>
      <c r="D56" s="41"/>
      <c r="E56" s="36"/>
      <c r="F56" s="41"/>
    </row>
    <row r="57" spans="1:6" ht="42.75">
      <c r="A57" s="63">
        <f>SUM(A54+0.01)</f>
        <v>4.159999999999997</v>
      </c>
      <c r="B57" s="32" t="s">
        <v>73</v>
      </c>
      <c r="C57" s="41" t="s">
        <v>34</v>
      </c>
      <c r="D57" s="41">
        <v>1</v>
      </c>
      <c r="E57" s="36">
        <v>744090</v>
      </c>
      <c r="F57" s="43">
        <f>D57*E57</f>
        <v>744090</v>
      </c>
    </row>
    <row r="58" spans="1:6" ht="28.5">
      <c r="A58" s="61">
        <f>SUM(A57+0.01)</f>
        <v>4.169999999999996</v>
      </c>
      <c r="B58" s="32" t="s">
        <v>81</v>
      </c>
      <c r="C58" s="41" t="s">
        <v>34</v>
      </c>
      <c r="D58" s="41">
        <v>1</v>
      </c>
      <c r="E58" s="36">
        <v>699445</v>
      </c>
      <c r="F58" s="43">
        <f>D58*E58</f>
        <v>699445</v>
      </c>
    </row>
    <row r="59" spans="1:6" ht="15">
      <c r="A59" s="57"/>
      <c r="B59" s="7" t="s">
        <v>74</v>
      </c>
      <c r="C59" s="41"/>
      <c r="D59" s="42"/>
      <c r="E59" s="36"/>
      <c r="F59" s="50">
        <f>SUM(F57:F58)</f>
        <v>1443535</v>
      </c>
    </row>
    <row r="60" spans="1:6" ht="15">
      <c r="A60" s="61"/>
      <c r="B60" s="37" t="s">
        <v>71</v>
      </c>
      <c r="C60" s="41"/>
      <c r="D60" s="41"/>
      <c r="E60" s="36"/>
      <c r="F60" s="43"/>
    </row>
    <row r="61" spans="1:6" ht="15">
      <c r="A61" s="61"/>
      <c r="B61" s="37"/>
      <c r="C61" s="41"/>
      <c r="D61" s="41"/>
      <c r="E61" s="36"/>
      <c r="F61" s="43"/>
    </row>
    <row r="62" spans="1:6" ht="42.75">
      <c r="A62" s="63">
        <f>SUM(A58+0.01)</f>
        <v>4.179999999999996</v>
      </c>
      <c r="B62" s="31" t="s">
        <v>35</v>
      </c>
      <c r="C62" s="41" t="s">
        <v>15</v>
      </c>
      <c r="D62" s="41">
        <v>20</v>
      </c>
      <c r="E62" s="36">
        <v>9818</v>
      </c>
      <c r="F62" s="43">
        <f aca="true" t="shared" si="4" ref="F62:F76">D62*E62</f>
        <v>196360</v>
      </c>
    </row>
    <row r="63" spans="1:6" ht="42.75">
      <c r="A63" s="61">
        <f>SUM(A62+0.01)</f>
        <v>4.189999999999996</v>
      </c>
      <c r="B63" s="31" t="s">
        <v>40</v>
      </c>
      <c r="C63" s="41" t="s">
        <v>34</v>
      </c>
      <c r="D63" s="41">
        <v>2</v>
      </c>
      <c r="E63" s="36">
        <v>35526</v>
      </c>
      <c r="F63" s="43">
        <f t="shared" si="4"/>
        <v>71052</v>
      </c>
    </row>
    <row r="64" spans="1:6" ht="42.75">
      <c r="A64" s="61">
        <f>SUM(A63+0.01)</f>
        <v>4.199999999999996</v>
      </c>
      <c r="B64" s="31" t="s">
        <v>42</v>
      </c>
      <c r="C64" s="41" t="s">
        <v>34</v>
      </c>
      <c r="D64" s="41">
        <v>1</v>
      </c>
      <c r="E64" s="36">
        <v>69647</v>
      </c>
      <c r="F64" s="43">
        <f t="shared" si="4"/>
        <v>69647</v>
      </c>
    </row>
    <row r="65" spans="1:6" ht="42.75">
      <c r="A65" s="61">
        <f>SUM(A64+0.01)</f>
        <v>4.2099999999999955</v>
      </c>
      <c r="B65" s="35" t="s">
        <v>41</v>
      </c>
      <c r="C65" s="41" t="s">
        <v>34</v>
      </c>
      <c r="D65" s="41">
        <v>1</v>
      </c>
      <c r="E65" s="36">
        <v>49705</v>
      </c>
      <c r="F65" s="43">
        <f t="shared" si="4"/>
        <v>49705</v>
      </c>
    </row>
    <row r="66" spans="1:6" ht="14.25">
      <c r="A66" s="61">
        <f>SUM(A65+0.01)</f>
        <v>4.219999999999995</v>
      </c>
      <c r="B66" s="35" t="s">
        <v>103</v>
      </c>
      <c r="C66" s="41" t="s">
        <v>96</v>
      </c>
      <c r="D66" s="41">
        <v>1</v>
      </c>
      <c r="E66" s="36">
        <v>2500000</v>
      </c>
      <c r="F66" s="43">
        <f t="shared" si="4"/>
        <v>2500000</v>
      </c>
    </row>
    <row r="67" spans="1:6" ht="14.25">
      <c r="A67" s="61">
        <f>SUM(A66+0.01)</f>
        <v>4.229999999999995</v>
      </c>
      <c r="B67" s="35" t="s">
        <v>97</v>
      </c>
      <c r="C67" s="41" t="s">
        <v>96</v>
      </c>
      <c r="D67" s="41">
        <v>1</v>
      </c>
      <c r="E67" s="36">
        <v>700000</v>
      </c>
      <c r="F67" s="43">
        <f t="shared" si="4"/>
        <v>700000</v>
      </c>
    </row>
    <row r="68" spans="1:6" ht="14.25">
      <c r="A68" s="61">
        <f aca="true" t="shared" si="5" ref="A68:A78">SUM(A67+0.01)</f>
        <v>4.239999999999995</v>
      </c>
      <c r="B68" s="35" t="s">
        <v>127</v>
      </c>
      <c r="C68" s="41" t="s">
        <v>15</v>
      </c>
      <c r="D68" s="41">
        <v>60</v>
      </c>
      <c r="E68" s="36">
        <v>15000</v>
      </c>
      <c r="F68" s="43">
        <f t="shared" si="4"/>
        <v>900000</v>
      </c>
    </row>
    <row r="69" spans="1:6" ht="71.25">
      <c r="A69" s="61">
        <f t="shared" si="5"/>
        <v>4.249999999999995</v>
      </c>
      <c r="B69" s="22" t="s">
        <v>150</v>
      </c>
      <c r="C69" s="41" t="s">
        <v>14</v>
      </c>
      <c r="D69" s="41">
        <v>30</v>
      </c>
      <c r="E69" s="36">
        <v>71469</v>
      </c>
      <c r="F69" s="43">
        <f t="shared" si="4"/>
        <v>2144070</v>
      </c>
    </row>
    <row r="70" spans="1:6" ht="28.5">
      <c r="A70" s="61">
        <f t="shared" si="5"/>
        <v>4.2599999999999945</v>
      </c>
      <c r="B70" s="35" t="s">
        <v>151</v>
      </c>
      <c r="C70" s="41" t="s">
        <v>128</v>
      </c>
      <c r="D70" s="41">
        <v>22</v>
      </c>
      <c r="E70" s="36">
        <v>54000</v>
      </c>
      <c r="F70" s="43">
        <f t="shared" si="4"/>
        <v>1188000</v>
      </c>
    </row>
    <row r="71" spans="1:6" ht="28.5">
      <c r="A71" s="61">
        <f t="shared" si="5"/>
        <v>4.269999999999994</v>
      </c>
      <c r="B71" s="35" t="s">
        <v>132</v>
      </c>
      <c r="C71" s="41" t="s">
        <v>128</v>
      </c>
      <c r="D71" s="42">
        <v>10</v>
      </c>
      <c r="E71" s="36">
        <v>60000</v>
      </c>
      <c r="F71" s="103">
        <f t="shared" si="4"/>
        <v>600000</v>
      </c>
    </row>
    <row r="72" spans="1:6" ht="14.25">
      <c r="A72" s="61">
        <f t="shared" si="5"/>
        <v>4.279999999999994</v>
      </c>
      <c r="B72" s="35" t="s">
        <v>131</v>
      </c>
      <c r="C72" s="41" t="s">
        <v>128</v>
      </c>
      <c r="D72" s="42">
        <v>6</v>
      </c>
      <c r="E72" s="36">
        <v>250000</v>
      </c>
      <c r="F72" s="103">
        <f t="shared" si="4"/>
        <v>1500000</v>
      </c>
    </row>
    <row r="73" spans="1:6" ht="28.5">
      <c r="A73" s="61">
        <f t="shared" si="5"/>
        <v>4.289999999999994</v>
      </c>
      <c r="B73" s="35" t="s">
        <v>152</v>
      </c>
      <c r="C73" s="21" t="s">
        <v>128</v>
      </c>
      <c r="D73" s="42">
        <v>4</v>
      </c>
      <c r="E73" s="36">
        <v>1500000</v>
      </c>
      <c r="F73" s="43">
        <f t="shared" si="4"/>
        <v>6000000</v>
      </c>
    </row>
    <row r="74" spans="1:6" ht="28.5">
      <c r="A74" s="61">
        <f t="shared" si="5"/>
        <v>4.299999999999994</v>
      </c>
      <c r="B74" s="35" t="s">
        <v>133</v>
      </c>
      <c r="C74" s="21" t="s">
        <v>128</v>
      </c>
      <c r="D74" s="42">
        <v>12</v>
      </c>
      <c r="E74" s="29">
        <v>400000</v>
      </c>
      <c r="F74" s="43">
        <f t="shared" si="4"/>
        <v>4800000</v>
      </c>
    </row>
    <row r="75" spans="1:6" ht="14.25">
      <c r="A75" s="61">
        <f t="shared" si="5"/>
        <v>4.309999999999993</v>
      </c>
      <c r="B75" s="35" t="s">
        <v>146</v>
      </c>
      <c r="C75" s="21" t="s">
        <v>128</v>
      </c>
      <c r="D75" s="42">
        <v>1</v>
      </c>
      <c r="E75" s="29">
        <v>10000000</v>
      </c>
      <c r="F75" s="43">
        <f t="shared" si="4"/>
        <v>10000000</v>
      </c>
    </row>
    <row r="76" spans="1:6" ht="42.75">
      <c r="A76" s="61">
        <f t="shared" si="5"/>
        <v>4.319999999999993</v>
      </c>
      <c r="B76" s="35" t="s">
        <v>147</v>
      </c>
      <c r="C76" s="21" t="s">
        <v>14</v>
      </c>
      <c r="D76" s="42">
        <v>33</v>
      </c>
      <c r="E76" s="29">
        <v>35000</v>
      </c>
      <c r="F76" s="154">
        <f t="shared" si="4"/>
        <v>1155000</v>
      </c>
    </row>
    <row r="77" spans="1:6" ht="42.75">
      <c r="A77" s="61">
        <f t="shared" si="5"/>
        <v>4.329999999999993</v>
      </c>
      <c r="B77" s="35" t="s">
        <v>153</v>
      </c>
      <c r="C77" s="21" t="s">
        <v>128</v>
      </c>
      <c r="D77" s="42">
        <v>6</v>
      </c>
      <c r="E77" s="29">
        <v>400000</v>
      </c>
      <c r="F77" s="43">
        <f>D77*E77</f>
        <v>2400000</v>
      </c>
    </row>
    <row r="78" spans="1:6" ht="28.5">
      <c r="A78" s="61">
        <f t="shared" si="5"/>
        <v>4.339999999999993</v>
      </c>
      <c r="B78" s="35" t="s">
        <v>154</v>
      </c>
      <c r="C78" s="21" t="s">
        <v>128</v>
      </c>
      <c r="D78" s="42">
        <v>6</v>
      </c>
      <c r="E78" s="29">
        <v>400000</v>
      </c>
      <c r="F78" s="43">
        <f>D78*E78</f>
        <v>2400000</v>
      </c>
    </row>
    <row r="79" spans="1:6" ht="15">
      <c r="A79" s="61"/>
      <c r="B79" s="7" t="s">
        <v>74</v>
      </c>
      <c r="C79" s="21"/>
      <c r="D79" s="42"/>
      <c r="E79" s="29"/>
      <c r="F79" s="128">
        <f>SUM(F62:F76)</f>
        <v>31873834</v>
      </c>
    </row>
    <row r="80" spans="1:6" ht="30">
      <c r="A80" s="61"/>
      <c r="B80" s="37" t="s">
        <v>116</v>
      </c>
      <c r="C80" s="21"/>
      <c r="D80" s="42"/>
      <c r="E80" s="29"/>
      <c r="F80" s="43"/>
    </row>
    <row r="81" spans="1:6" ht="14.25">
      <c r="A81" s="152">
        <v>4.35</v>
      </c>
      <c r="B81" s="38" t="s">
        <v>136</v>
      </c>
      <c r="C81" s="21" t="s">
        <v>33</v>
      </c>
      <c r="D81" s="42">
        <v>50</v>
      </c>
      <c r="E81" s="29">
        <v>20000</v>
      </c>
      <c r="F81" s="43">
        <f>D81*E81</f>
        <v>1000000</v>
      </c>
    </row>
    <row r="82" spans="1:6" ht="28.5">
      <c r="A82" s="152">
        <f>A81+0.01</f>
        <v>4.359999999999999</v>
      </c>
      <c r="B82" s="22" t="s">
        <v>98</v>
      </c>
      <c r="C82" s="21" t="s">
        <v>34</v>
      </c>
      <c r="D82" s="6">
        <v>0</v>
      </c>
      <c r="E82" s="29">
        <v>0</v>
      </c>
      <c r="F82" s="30">
        <f>D82*E82</f>
        <v>0</v>
      </c>
    </row>
    <row r="83" spans="1:6" ht="14.25">
      <c r="A83" s="152">
        <f aca="true" t="shared" si="6" ref="A83:A91">A82+0.01</f>
        <v>4.369999999999999</v>
      </c>
      <c r="B83" s="22" t="s">
        <v>55</v>
      </c>
      <c r="C83" s="41"/>
      <c r="D83" s="42"/>
      <c r="E83" s="36"/>
      <c r="F83" s="44"/>
    </row>
    <row r="84" spans="1:6" ht="14.25">
      <c r="A84" s="152">
        <f t="shared" si="6"/>
        <v>4.379999999999999</v>
      </c>
      <c r="B84" s="22" t="s">
        <v>56</v>
      </c>
      <c r="C84" s="41"/>
      <c r="D84" s="41"/>
      <c r="E84" s="36"/>
      <c r="F84" s="41"/>
    </row>
    <row r="85" spans="1:6" ht="14.25">
      <c r="A85" s="152">
        <f t="shared" si="6"/>
        <v>4.389999999999999</v>
      </c>
      <c r="B85" s="22" t="s">
        <v>99</v>
      </c>
      <c r="C85" s="41" t="s">
        <v>134</v>
      </c>
      <c r="D85" s="41">
        <v>1</v>
      </c>
      <c r="E85" s="36">
        <v>450000</v>
      </c>
      <c r="F85" s="43">
        <f aca="true" t="shared" si="7" ref="F85:F91">D85*E85</f>
        <v>450000</v>
      </c>
    </row>
    <row r="86" spans="1:6" ht="42.75">
      <c r="A86" s="152">
        <f t="shared" si="6"/>
        <v>4.399999999999999</v>
      </c>
      <c r="B86" s="22" t="s">
        <v>57</v>
      </c>
      <c r="C86" s="42" t="s">
        <v>34</v>
      </c>
      <c r="D86" s="42">
        <v>1</v>
      </c>
      <c r="E86" s="36">
        <v>178582</v>
      </c>
      <c r="F86" s="43">
        <f t="shared" si="7"/>
        <v>178582</v>
      </c>
    </row>
    <row r="87" spans="1:6" ht="42.75">
      <c r="A87" s="152">
        <f t="shared" si="6"/>
        <v>4.409999999999998</v>
      </c>
      <c r="B87" s="22" t="s">
        <v>104</v>
      </c>
      <c r="C87" s="42" t="s">
        <v>34</v>
      </c>
      <c r="D87" s="42">
        <v>1</v>
      </c>
      <c r="E87" s="36">
        <v>185000</v>
      </c>
      <c r="F87" s="43">
        <f t="shared" si="7"/>
        <v>185000</v>
      </c>
    </row>
    <row r="88" spans="1:6" ht="28.5">
      <c r="A88" s="152">
        <f t="shared" si="6"/>
        <v>4.419999999999998</v>
      </c>
      <c r="B88" s="22" t="s">
        <v>58</v>
      </c>
      <c r="C88" s="41" t="s">
        <v>134</v>
      </c>
      <c r="D88" s="41">
        <v>1</v>
      </c>
      <c r="E88" s="36">
        <v>2000000</v>
      </c>
      <c r="F88" s="43">
        <f t="shared" si="7"/>
        <v>2000000</v>
      </c>
    </row>
    <row r="89" spans="1:6" ht="14.25">
      <c r="A89" s="152">
        <f t="shared" si="6"/>
        <v>4.429999999999998</v>
      </c>
      <c r="B89" s="22" t="s">
        <v>102</v>
      </c>
      <c r="C89" s="42"/>
      <c r="D89" s="42">
        <v>0</v>
      </c>
      <c r="E89" s="36">
        <v>0</v>
      </c>
      <c r="F89" s="43">
        <f t="shared" si="7"/>
        <v>0</v>
      </c>
    </row>
    <row r="90" spans="1:6" ht="28.5">
      <c r="A90" s="152">
        <f t="shared" si="6"/>
        <v>4.439999999999998</v>
      </c>
      <c r="B90" s="22" t="s">
        <v>115</v>
      </c>
      <c r="C90" s="42"/>
      <c r="D90" s="42">
        <v>0</v>
      </c>
      <c r="E90" s="36">
        <v>0</v>
      </c>
      <c r="F90" s="43">
        <f t="shared" si="7"/>
        <v>0</v>
      </c>
    </row>
    <row r="91" spans="1:6" ht="14.25">
      <c r="A91" s="152">
        <f t="shared" si="6"/>
        <v>4.4499999999999975</v>
      </c>
      <c r="B91" s="22" t="s">
        <v>135</v>
      </c>
      <c r="C91" s="42" t="s">
        <v>33</v>
      </c>
      <c r="D91" s="42">
        <v>7</v>
      </c>
      <c r="E91" s="36">
        <v>450000</v>
      </c>
      <c r="F91" s="43">
        <f t="shared" si="7"/>
        <v>3150000</v>
      </c>
    </row>
    <row r="92" spans="1:6" ht="15">
      <c r="A92" s="61"/>
      <c r="B92" s="7" t="s">
        <v>74</v>
      </c>
      <c r="C92" s="42"/>
      <c r="D92" s="42"/>
      <c r="E92" s="36"/>
      <c r="F92" s="50">
        <f>SUM(F81:F91)</f>
        <v>6963582</v>
      </c>
    </row>
    <row r="93" spans="1:6" ht="15">
      <c r="A93" s="57" t="s">
        <v>52</v>
      </c>
      <c r="B93" s="39" t="s">
        <v>64</v>
      </c>
      <c r="C93" s="41"/>
      <c r="D93" s="42"/>
      <c r="E93" s="36"/>
      <c r="F93" s="44"/>
    </row>
    <row r="94" spans="1:6" ht="28.5">
      <c r="A94" s="116">
        <v>5.01</v>
      </c>
      <c r="B94" s="51" t="s">
        <v>155</v>
      </c>
      <c r="C94" s="41" t="s">
        <v>128</v>
      </c>
      <c r="D94" s="41">
        <v>2</v>
      </c>
      <c r="E94" s="36">
        <v>4000000</v>
      </c>
      <c r="F94" s="30">
        <f>D94*E94</f>
        <v>8000000</v>
      </c>
    </row>
    <row r="95" spans="1:6" ht="28.5">
      <c r="A95" s="65">
        <f>A94+0.01</f>
        <v>5.02</v>
      </c>
      <c r="B95" s="51" t="s">
        <v>156</v>
      </c>
      <c r="C95" s="21" t="s">
        <v>128</v>
      </c>
      <c r="D95" s="6">
        <v>1</v>
      </c>
      <c r="E95" s="29">
        <v>3700000</v>
      </c>
      <c r="F95" s="30">
        <f aca="true" t="shared" si="8" ref="F95:F104">D95*E95</f>
        <v>3700000</v>
      </c>
    </row>
    <row r="96" spans="1:6" ht="28.5">
      <c r="A96" s="65">
        <f aca="true" t="shared" si="9" ref="A96:A104">A95+0.01</f>
        <v>5.029999999999999</v>
      </c>
      <c r="B96" s="51" t="s">
        <v>157</v>
      </c>
      <c r="C96" s="21" t="s">
        <v>128</v>
      </c>
      <c r="D96" s="6">
        <v>1</v>
      </c>
      <c r="E96" s="29">
        <v>3700000</v>
      </c>
      <c r="F96" s="30">
        <f t="shared" si="8"/>
        <v>3700000</v>
      </c>
    </row>
    <row r="97" spans="1:6" ht="42.75">
      <c r="A97" s="65">
        <f t="shared" si="9"/>
        <v>5.039999999999999</v>
      </c>
      <c r="B97" s="51" t="s">
        <v>158</v>
      </c>
      <c r="C97" s="21" t="s">
        <v>128</v>
      </c>
      <c r="D97" s="6">
        <v>2</v>
      </c>
      <c r="E97" s="29">
        <v>3700000</v>
      </c>
      <c r="F97" s="30">
        <f t="shared" si="8"/>
        <v>7400000</v>
      </c>
    </row>
    <row r="98" spans="1:6" ht="28.5">
      <c r="A98" s="65">
        <f t="shared" si="9"/>
        <v>5.049999999999999</v>
      </c>
      <c r="B98" s="51" t="s">
        <v>159</v>
      </c>
      <c r="C98" s="41" t="s">
        <v>128</v>
      </c>
      <c r="D98" s="42">
        <v>7</v>
      </c>
      <c r="E98" s="36">
        <v>1000000</v>
      </c>
      <c r="F98" s="30">
        <f t="shared" si="8"/>
        <v>7000000</v>
      </c>
    </row>
    <row r="99" spans="1:6" ht="28.5">
      <c r="A99" s="65">
        <f t="shared" si="9"/>
        <v>5.059999999999999</v>
      </c>
      <c r="B99" s="51" t="s">
        <v>89</v>
      </c>
      <c r="C99" s="127" t="s">
        <v>128</v>
      </c>
      <c r="D99" s="42">
        <v>0</v>
      </c>
      <c r="E99" s="36"/>
      <c r="F99" s="131">
        <f t="shared" si="8"/>
        <v>0</v>
      </c>
    </row>
    <row r="100" spans="1:6" ht="28.5">
      <c r="A100" s="159">
        <f t="shared" si="9"/>
        <v>5.0699999999999985</v>
      </c>
      <c r="B100" s="132" t="s">
        <v>160</v>
      </c>
      <c r="C100" s="133" t="s">
        <v>128</v>
      </c>
      <c r="D100" s="133">
        <v>3</v>
      </c>
      <c r="E100" s="134">
        <v>2000000</v>
      </c>
      <c r="F100" s="135">
        <f t="shared" si="8"/>
        <v>6000000</v>
      </c>
    </row>
    <row r="101" spans="1:6" ht="14.25">
      <c r="A101" s="159"/>
      <c r="B101" s="157" t="s">
        <v>129</v>
      </c>
      <c r="C101" s="127"/>
      <c r="D101" s="133"/>
      <c r="E101" s="141"/>
      <c r="F101" s="144"/>
    </row>
    <row r="102" spans="1:6" ht="14.25">
      <c r="A102" s="160">
        <f>A100+0.01</f>
        <v>5.079999999999998</v>
      </c>
      <c r="B102" s="158" t="s">
        <v>162</v>
      </c>
      <c r="C102" s="142" t="s">
        <v>128</v>
      </c>
      <c r="D102" s="138">
        <v>7</v>
      </c>
      <c r="E102" s="143">
        <v>900000</v>
      </c>
      <c r="F102" s="145">
        <f t="shared" si="8"/>
        <v>6300000</v>
      </c>
    </row>
    <row r="103" spans="1:6" ht="14.25">
      <c r="A103" s="160">
        <f t="shared" si="9"/>
        <v>5.089999999999998</v>
      </c>
      <c r="B103" s="136" t="s">
        <v>161</v>
      </c>
      <c r="C103" s="137" t="s">
        <v>128</v>
      </c>
      <c r="D103" s="138">
        <v>3</v>
      </c>
      <c r="E103" s="139">
        <v>500000</v>
      </c>
      <c r="F103" s="140">
        <f t="shared" si="8"/>
        <v>1500000</v>
      </c>
    </row>
    <row r="104" spans="1:6" ht="42.75">
      <c r="A104" s="65">
        <f t="shared" si="9"/>
        <v>5.099999999999998</v>
      </c>
      <c r="B104" s="22" t="s">
        <v>130</v>
      </c>
      <c r="C104" s="72" t="s">
        <v>128</v>
      </c>
      <c r="D104" s="41">
        <v>12</v>
      </c>
      <c r="E104" s="36">
        <v>150000</v>
      </c>
      <c r="F104" s="131">
        <f t="shared" si="8"/>
        <v>1800000</v>
      </c>
    </row>
    <row r="105" spans="1:6" ht="15">
      <c r="A105" s="162"/>
      <c r="B105" s="7" t="s">
        <v>74</v>
      </c>
      <c r="C105" s="73"/>
      <c r="D105" s="41"/>
      <c r="E105" s="36"/>
      <c r="F105" s="163">
        <f>SUM(F94:F104)</f>
        <v>45400000</v>
      </c>
    </row>
    <row r="106" spans="1:6" ht="15">
      <c r="A106" s="148" t="s">
        <v>53</v>
      </c>
      <c r="B106" s="87" t="s">
        <v>137</v>
      </c>
      <c r="C106" s="41"/>
      <c r="D106" s="41"/>
      <c r="E106" s="41"/>
      <c r="F106" s="41"/>
    </row>
    <row r="107" spans="1:6" ht="14.25">
      <c r="A107" s="148">
        <v>6.01</v>
      </c>
      <c r="B107" s="41" t="s">
        <v>142</v>
      </c>
      <c r="C107" s="41" t="s">
        <v>14</v>
      </c>
      <c r="D107" s="41">
        <v>68</v>
      </c>
      <c r="E107" s="36">
        <v>4000</v>
      </c>
      <c r="F107" s="131">
        <f aca="true" t="shared" si="10" ref="F107:F112">D107*E107</f>
        <v>272000</v>
      </c>
    </row>
    <row r="108" spans="1:6" ht="14.25">
      <c r="A108" s="148">
        <f>A107+0.01</f>
        <v>6.02</v>
      </c>
      <c r="B108" s="41" t="s">
        <v>148</v>
      </c>
      <c r="C108" s="41" t="s">
        <v>14</v>
      </c>
      <c r="D108" s="41">
        <v>20</v>
      </c>
      <c r="E108" s="36">
        <v>30871</v>
      </c>
      <c r="F108" s="131">
        <f t="shared" si="10"/>
        <v>617420</v>
      </c>
    </row>
    <row r="109" spans="1:6" ht="25.5">
      <c r="A109" s="148">
        <f>A108+0.01</f>
        <v>6.029999999999999</v>
      </c>
      <c r="B109" s="149" t="s">
        <v>138</v>
      </c>
      <c r="C109" s="149" t="s">
        <v>14</v>
      </c>
      <c r="D109" s="41">
        <v>68</v>
      </c>
      <c r="E109" s="36">
        <v>20000</v>
      </c>
      <c r="F109" s="131">
        <f t="shared" si="10"/>
        <v>1360000</v>
      </c>
    </row>
    <row r="110" spans="1:6" ht="14.25">
      <c r="A110" s="148">
        <f>A109+0.01</f>
        <v>6.039999999999999</v>
      </c>
      <c r="B110" s="41" t="s">
        <v>139</v>
      </c>
      <c r="C110" s="41" t="s">
        <v>14</v>
      </c>
      <c r="D110" s="41">
        <v>68</v>
      </c>
      <c r="E110" s="36">
        <v>5000</v>
      </c>
      <c r="F110" s="131">
        <f t="shared" si="10"/>
        <v>340000</v>
      </c>
    </row>
    <row r="111" spans="1:6" ht="14.25">
      <c r="A111" s="148">
        <f>A110+0.01</f>
        <v>6.049999999999999</v>
      </c>
      <c r="B111" s="41" t="s">
        <v>140</v>
      </c>
      <c r="C111" s="41" t="s">
        <v>14</v>
      </c>
      <c r="D111" s="41">
        <v>68</v>
      </c>
      <c r="E111" s="36">
        <v>6200</v>
      </c>
      <c r="F111" s="131">
        <f t="shared" si="10"/>
        <v>421600</v>
      </c>
    </row>
    <row r="112" spans="1:6" ht="14.25">
      <c r="A112" s="148">
        <f>A111+0.01</f>
        <v>6.059999999999999</v>
      </c>
      <c r="B112" s="41" t="s">
        <v>141</v>
      </c>
      <c r="C112" s="41" t="s">
        <v>14</v>
      </c>
      <c r="D112" s="41">
        <v>21</v>
      </c>
      <c r="E112" s="36">
        <v>7000</v>
      </c>
      <c r="F112" s="131">
        <f t="shared" si="10"/>
        <v>147000</v>
      </c>
    </row>
    <row r="113" spans="1:6" ht="15">
      <c r="A113" s="148"/>
      <c r="B113" s="7" t="s">
        <v>74</v>
      </c>
      <c r="C113" s="41"/>
      <c r="D113" s="41"/>
      <c r="E113" s="36"/>
      <c r="F113" s="50">
        <f>SUM(F107:F112)</f>
        <v>3158020</v>
      </c>
    </row>
    <row r="114" spans="1:6" ht="15">
      <c r="A114" s="148" t="s">
        <v>54</v>
      </c>
      <c r="B114" s="146" t="s">
        <v>65</v>
      </c>
      <c r="C114" s="137"/>
      <c r="D114" s="138"/>
      <c r="E114" s="139"/>
      <c r="F114" s="147"/>
    </row>
    <row r="115" spans="1:6" ht="28.5">
      <c r="A115" s="148">
        <v>7.01</v>
      </c>
      <c r="B115" s="51" t="s">
        <v>106</v>
      </c>
      <c r="C115" s="41" t="s">
        <v>14</v>
      </c>
      <c r="D115" s="41">
        <v>1500</v>
      </c>
      <c r="E115" s="36">
        <v>6237</v>
      </c>
      <c r="F115" s="131">
        <f>D115*E115</f>
        <v>9355500</v>
      </c>
    </row>
    <row r="116" spans="1:6" ht="15">
      <c r="A116" s="148"/>
      <c r="B116" s="7" t="s">
        <v>74</v>
      </c>
      <c r="C116" s="41"/>
      <c r="D116" s="41"/>
      <c r="E116" s="41"/>
      <c r="F116" s="50">
        <f>SUM(F115)</f>
        <v>9355500</v>
      </c>
    </row>
    <row r="117" spans="1:2" ht="15">
      <c r="A117" s="148" t="s">
        <v>59</v>
      </c>
      <c r="B117" s="146" t="s">
        <v>107</v>
      </c>
    </row>
    <row r="118" spans="1:6" ht="14.25">
      <c r="A118" s="148">
        <v>8.01</v>
      </c>
      <c r="B118" s="22" t="s">
        <v>60</v>
      </c>
      <c r="C118" s="41" t="s">
        <v>34</v>
      </c>
      <c r="D118" s="41">
        <v>1</v>
      </c>
      <c r="E118" s="36">
        <v>400000</v>
      </c>
      <c r="F118" s="131">
        <f>D118*E118</f>
        <v>400000</v>
      </c>
    </row>
    <row r="119" spans="1:6" ht="15">
      <c r="A119" s="148"/>
      <c r="B119" s="7" t="s">
        <v>74</v>
      </c>
      <c r="C119" s="41"/>
      <c r="D119" s="41"/>
      <c r="E119" s="41"/>
      <c r="F119" s="153">
        <f>SUM(F118)</f>
        <v>400000</v>
      </c>
    </row>
    <row r="120" spans="1:6" ht="12.75">
      <c r="A120" s="148"/>
      <c r="B120" s="16" t="s">
        <v>4</v>
      </c>
      <c r="F120" s="129">
        <f>F19+F29+F59+F79+F92+F105+F113+F116+F119</f>
        <v>119518027</v>
      </c>
    </row>
    <row r="121" spans="1:6" ht="12.75">
      <c r="A121" s="148"/>
      <c r="B121" s="16" t="s">
        <v>61</v>
      </c>
      <c r="F121" s="129">
        <f>SUM(F120*0.25)</f>
        <v>29879506.75</v>
      </c>
    </row>
    <row r="122" spans="1:6" ht="12.75">
      <c r="A122" s="148"/>
      <c r="B122" s="16" t="s">
        <v>108</v>
      </c>
      <c r="F122" s="129">
        <f>SUM(F120:F121)</f>
        <v>149397533.75</v>
      </c>
    </row>
    <row r="123" spans="1:6" ht="12.75">
      <c r="A123" s="148"/>
      <c r="B123" s="16" t="s">
        <v>109</v>
      </c>
      <c r="F123" s="129">
        <f>+(F121*0.05)*0.16</f>
        <v>239036.05400000003</v>
      </c>
    </row>
    <row r="124" spans="2:6" ht="15">
      <c r="B124" s="150"/>
      <c r="F124" s="130">
        <f>F122+F123</f>
        <v>149636569.804</v>
      </c>
    </row>
    <row r="125" ht="12.75">
      <c r="F125" s="161"/>
    </row>
    <row r="126" spans="2:6" ht="15">
      <c r="B126" s="16" t="s">
        <v>117</v>
      </c>
      <c r="F126" s="130">
        <f>SUM(F124*0.1)</f>
        <v>14963656.9804</v>
      </c>
    </row>
    <row r="129" spans="2:6" ht="12.75">
      <c r="B129" s="81" t="s">
        <v>163</v>
      </c>
      <c r="C129" s="83"/>
      <c r="D129" s="82" t="s">
        <v>164</v>
      </c>
      <c r="E129" s="81"/>
      <c r="F129" s="164"/>
    </row>
    <row r="130" spans="2:6" ht="12.75">
      <c r="B130" s="81" t="s">
        <v>124</v>
      </c>
      <c r="C130" s="81" t="s">
        <v>165</v>
      </c>
      <c r="D130" s="81"/>
      <c r="E130" s="81"/>
      <c r="F130" s="164"/>
    </row>
    <row r="131" spans="2:6" ht="12.75">
      <c r="B131" s="81" t="s">
        <v>125</v>
      </c>
      <c r="C131" s="81" t="s">
        <v>166</v>
      </c>
      <c r="D131" s="81"/>
      <c r="E131" s="81"/>
      <c r="F131" s="164"/>
    </row>
  </sheetData>
  <sheetProtection/>
  <mergeCells count="15">
    <mergeCell ref="C1:D1"/>
    <mergeCell ref="C2:D2"/>
    <mergeCell ref="A3:B3"/>
    <mergeCell ref="C3:D3"/>
    <mergeCell ref="A5:B5"/>
    <mergeCell ref="C5:F5"/>
    <mergeCell ref="A6:B6"/>
    <mergeCell ref="C6:F6"/>
    <mergeCell ref="A10:A12"/>
    <mergeCell ref="B10:B12"/>
    <mergeCell ref="C10:F10"/>
    <mergeCell ref="C11:C12"/>
    <mergeCell ref="D11:D12"/>
    <mergeCell ref="E11:E12"/>
    <mergeCell ref="F11:F12"/>
  </mergeCells>
  <printOptions/>
  <pageMargins left="0.46" right="0.7" top="0.75" bottom="0.75" header="0.3" footer="0.3"/>
  <pageSetup horizontalDpi="600" verticalDpi="600" orientation="portrait" scale="91" r:id="rId2"/>
  <rowBreaks count="4" manualBreakCount="4">
    <brk id="35" max="255" man="1"/>
    <brk id="59" max="255" man="1"/>
    <brk id="86" max="5" man="1"/>
    <brk id="10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11.421875" defaultRowHeight="12.75"/>
  <cols>
    <col min="1" max="1" width="9.00390625" style="66" bestFit="1" customWidth="1"/>
    <col min="2" max="2" width="36.7109375" style="5" customWidth="1"/>
    <col min="3" max="3" width="9.00390625" style="5" customWidth="1"/>
    <col min="4" max="4" width="10.57421875" style="5" customWidth="1"/>
    <col min="5" max="5" width="13.140625" style="5" customWidth="1"/>
    <col min="6" max="6" width="15.7109375" style="5" customWidth="1"/>
  </cols>
  <sheetData>
    <row r="1" spans="1:6" ht="12.75" customHeight="1">
      <c r="A1" s="183"/>
      <c r="B1" s="184"/>
      <c r="C1" s="228"/>
      <c r="D1" s="228"/>
      <c r="E1" s="181"/>
      <c r="F1" s="181"/>
    </row>
    <row r="2" spans="1:6" ht="12.75" customHeight="1">
      <c r="A2" s="185"/>
      <c r="B2" s="18"/>
      <c r="C2" s="205"/>
      <c r="D2" s="229"/>
      <c r="E2" s="181"/>
      <c r="F2" s="182"/>
    </row>
    <row r="3" spans="3:6" ht="12.75" customHeight="1">
      <c r="C3" s="205"/>
      <c r="D3" s="229"/>
      <c r="E3" s="188" t="s">
        <v>24</v>
      </c>
      <c r="F3" s="188"/>
    </row>
    <row r="4" spans="1:6" ht="12.75" customHeight="1">
      <c r="A4" s="186"/>
      <c r="C4" s="166"/>
      <c r="D4" s="166"/>
      <c r="E4" s="210" t="s">
        <v>191</v>
      </c>
      <c r="F4" s="210"/>
    </row>
    <row r="5" spans="1:6" ht="22.5" customHeight="1">
      <c r="A5" s="180" t="s">
        <v>190</v>
      </c>
      <c r="B5" s="180"/>
      <c r="C5" s="180"/>
      <c r="D5" s="180"/>
      <c r="E5" s="180"/>
      <c r="F5" s="180"/>
    </row>
    <row r="6" spans="1:6" ht="12.75" customHeight="1">
      <c r="A6" s="210"/>
      <c r="B6" s="210"/>
      <c r="C6" s="221"/>
      <c r="D6" s="221"/>
      <c r="E6" s="221"/>
      <c r="F6" s="221"/>
    </row>
    <row r="7" spans="1:6" ht="29.25" customHeight="1">
      <c r="A7" s="226" t="s">
        <v>192</v>
      </c>
      <c r="B7" s="226"/>
      <c r="C7" s="226"/>
      <c r="D7" s="226"/>
      <c r="E7" s="226"/>
      <c r="F7" s="226"/>
    </row>
    <row r="8" spans="1:6" ht="12.75" customHeight="1">
      <c r="A8" s="227" t="s">
        <v>193</v>
      </c>
      <c r="B8" s="227"/>
      <c r="C8" s="227"/>
      <c r="D8" s="227"/>
      <c r="E8" s="227"/>
      <c r="F8" s="227"/>
    </row>
    <row r="9" spans="1:6" ht="12.75" customHeight="1">
      <c r="A9" s="187"/>
      <c r="B9" s="179"/>
      <c r="C9" s="1"/>
      <c r="D9" s="2"/>
      <c r="E9" s="1"/>
      <c r="F9" s="3"/>
    </row>
    <row r="10" spans="1:6" ht="12.75">
      <c r="A10" s="192" t="s">
        <v>1</v>
      </c>
      <c r="B10" s="194" t="s">
        <v>2</v>
      </c>
      <c r="C10" s="195" t="s">
        <v>16</v>
      </c>
      <c r="D10" s="195"/>
      <c r="E10" s="195"/>
      <c r="F10" s="195"/>
    </row>
    <row r="11" spans="1:6" ht="12.75">
      <c r="A11" s="192"/>
      <c r="B11" s="194"/>
      <c r="C11" s="194" t="s">
        <v>11</v>
      </c>
      <c r="D11" s="194" t="s">
        <v>12</v>
      </c>
      <c r="E11" s="194" t="s">
        <v>13</v>
      </c>
      <c r="F11" s="194" t="s">
        <v>3</v>
      </c>
    </row>
    <row r="12" spans="1:6" ht="12.75">
      <c r="A12" s="192"/>
      <c r="B12" s="194"/>
      <c r="C12" s="194"/>
      <c r="D12" s="194"/>
      <c r="E12" s="194"/>
      <c r="F12" s="194"/>
    </row>
    <row r="13" spans="1:6" ht="15">
      <c r="A13" s="58" t="s">
        <v>18</v>
      </c>
      <c r="B13" s="40" t="s">
        <v>62</v>
      </c>
      <c r="F13" s="20"/>
    </row>
    <row r="14" spans="1:6" ht="28.5">
      <c r="A14" s="57">
        <v>1.01</v>
      </c>
      <c r="B14" s="22" t="s">
        <v>68</v>
      </c>
      <c r="C14" s="41" t="s">
        <v>14</v>
      </c>
      <c r="D14" s="41">
        <v>37</v>
      </c>
      <c r="E14" s="29"/>
      <c r="F14" s="43">
        <f>D14*E14</f>
        <v>0</v>
      </c>
    </row>
    <row r="15" spans="1:6" ht="42.75">
      <c r="A15" s="59">
        <f>SUM(A14+0.01)</f>
        <v>1.02</v>
      </c>
      <c r="B15" s="22" t="s">
        <v>82</v>
      </c>
      <c r="C15" s="41" t="s">
        <v>14</v>
      </c>
      <c r="D15" s="41">
        <v>37</v>
      </c>
      <c r="E15" s="29"/>
      <c r="F15" s="43">
        <f>D15*E15</f>
        <v>0</v>
      </c>
    </row>
    <row r="16" spans="1:6" ht="57">
      <c r="A16" s="59">
        <f>SUM(A15+0.01)</f>
        <v>1.03</v>
      </c>
      <c r="B16" s="22" t="s">
        <v>31</v>
      </c>
      <c r="C16" s="41" t="s">
        <v>14</v>
      </c>
      <c r="D16" s="41">
        <v>37</v>
      </c>
      <c r="E16" s="29"/>
      <c r="F16" s="43">
        <f>D16*E16</f>
        <v>0</v>
      </c>
    </row>
    <row r="17" spans="1:6" ht="42.75">
      <c r="A17" s="59">
        <f>SUM(A16+0.01)</f>
        <v>1.04</v>
      </c>
      <c r="B17" s="22" t="s">
        <v>83</v>
      </c>
      <c r="C17" s="41" t="s">
        <v>14</v>
      </c>
      <c r="D17" s="42">
        <v>37</v>
      </c>
      <c r="E17" s="29"/>
      <c r="F17" s="43">
        <f>D17*E17</f>
        <v>0</v>
      </c>
    </row>
    <row r="18" spans="1:6" ht="14.25">
      <c r="A18" s="59">
        <f>SUM(A17+0.01)</f>
        <v>1.05</v>
      </c>
      <c r="B18" s="22" t="s">
        <v>110</v>
      </c>
      <c r="C18" s="41" t="s">
        <v>14</v>
      </c>
      <c r="D18" s="42">
        <v>37</v>
      </c>
      <c r="E18" s="29"/>
      <c r="F18" s="43">
        <f>D18*E18</f>
        <v>0</v>
      </c>
    </row>
    <row r="19" spans="1:6" ht="15">
      <c r="A19" s="57"/>
      <c r="B19" s="7" t="s">
        <v>74</v>
      </c>
      <c r="C19" s="41"/>
      <c r="D19" s="42"/>
      <c r="E19" s="41"/>
      <c r="F19" s="44">
        <f>SUM(F14:F18)</f>
        <v>0</v>
      </c>
    </row>
    <row r="20" spans="1:6" ht="15">
      <c r="A20" s="58" t="s">
        <v>30</v>
      </c>
      <c r="B20" s="40" t="s">
        <v>67</v>
      </c>
      <c r="C20" s="41"/>
      <c r="D20" s="41"/>
      <c r="E20" s="41"/>
      <c r="F20" s="41"/>
    </row>
    <row r="21" spans="1:6" ht="28.5">
      <c r="A21" s="59">
        <v>2.01</v>
      </c>
      <c r="B21" s="35" t="s">
        <v>144</v>
      </c>
      <c r="C21" s="41" t="s">
        <v>128</v>
      </c>
      <c r="D21" s="41">
        <v>20</v>
      </c>
      <c r="E21" s="36"/>
      <c r="F21" s="43">
        <f>D21*E21</f>
        <v>0</v>
      </c>
    </row>
    <row r="22" spans="1:6" ht="18" customHeight="1">
      <c r="A22" s="59">
        <f>SUM(A21+0.01)</f>
        <v>2.0199999999999996</v>
      </c>
      <c r="B22" s="31" t="s">
        <v>145</v>
      </c>
      <c r="C22" s="42" t="s">
        <v>128</v>
      </c>
      <c r="D22" s="41">
        <v>20</v>
      </c>
      <c r="E22" s="29"/>
      <c r="F22" s="43">
        <f>D22*E22</f>
        <v>0</v>
      </c>
    </row>
    <row r="23" spans="1:6" ht="27" customHeight="1">
      <c r="A23" s="59">
        <f>SUM(A22+0.01)</f>
        <v>2.0299999999999994</v>
      </c>
      <c r="B23" s="151" t="s">
        <v>143</v>
      </c>
      <c r="C23" s="21" t="s">
        <v>128</v>
      </c>
      <c r="D23" s="42">
        <v>30</v>
      </c>
      <c r="E23" s="29"/>
      <c r="F23" s="43">
        <f>D23*E23</f>
        <v>0</v>
      </c>
    </row>
    <row r="24" spans="1:6" ht="27" customHeight="1">
      <c r="A24" s="59">
        <f>SUM(A23+0.01)</f>
        <v>2.039999999999999</v>
      </c>
      <c r="B24" s="35" t="s">
        <v>133</v>
      </c>
      <c r="C24" s="21" t="s">
        <v>128</v>
      </c>
      <c r="D24" s="42">
        <v>12</v>
      </c>
      <c r="E24" s="29"/>
      <c r="F24" s="43">
        <f>D24*E24</f>
        <v>0</v>
      </c>
    </row>
    <row r="25" spans="1:6" ht="15">
      <c r="A25" s="59"/>
      <c r="B25" s="7" t="s">
        <v>74</v>
      </c>
      <c r="C25" s="41"/>
      <c r="D25" s="42"/>
      <c r="E25" s="41"/>
      <c r="F25" s="44">
        <f>SUM(F21:F24)</f>
        <v>0</v>
      </c>
    </row>
    <row r="26" spans="1:6" ht="30">
      <c r="A26" s="168" t="s">
        <v>32</v>
      </c>
      <c r="B26" s="34" t="s">
        <v>111</v>
      </c>
      <c r="C26" s="41"/>
      <c r="D26" s="41"/>
      <c r="E26" s="36"/>
      <c r="F26" s="41"/>
    </row>
    <row r="27" spans="1:6" ht="57">
      <c r="A27" s="63">
        <v>3.01</v>
      </c>
      <c r="B27" s="32" t="s">
        <v>73</v>
      </c>
      <c r="C27" s="41" t="s">
        <v>34</v>
      </c>
      <c r="D27" s="41">
        <v>1</v>
      </c>
      <c r="E27" s="36"/>
      <c r="F27" s="43">
        <f>D27*E27</f>
        <v>0</v>
      </c>
    </row>
    <row r="28" spans="1:6" ht="42.75">
      <c r="A28" s="61">
        <f>SUM(A27+0.01)</f>
        <v>3.0199999999999996</v>
      </c>
      <c r="B28" s="32" t="s">
        <v>81</v>
      </c>
      <c r="C28" s="41" t="s">
        <v>34</v>
      </c>
      <c r="D28" s="41">
        <v>1</v>
      </c>
      <c r="E28" s="36"/>
      <c r="F28" s="43">
        <f>D28*E28</f>
        <v>0</v>
      </c>
    </row>
    <row r="29" spans="1:6" ht="15">
      <c r="A29" s="57"/>
      <c r="B29" s="7" t="s">
        <v>74</v>
      </c>
      <c r="C29" s="41"/>
      <c r="D29" s="42"/>
      <c r="E29" s="36"/>
      <c r="F29" s="50">
        <f>SUM(F27:F28)</f>
        <v>0</v>
      </c>
    </row>
    <row r="30" spans="1:6" ht="15">
      <c r="A30" s="169" t="s">
        <v>44</v>
      </c>
      <c r="B30" s="37" t="s">
        <v>71</v>
      </c>
      <c r="C30" s="41"/>
      <c r="D30" s="41"/>
      <c r="E30" s="36"/>
      <c r="F30" s="43"/>
    </row>
    <row r="31" spans="1:6" ht="15">
      <c r="A31" s="61"/>
      <c r="B31" s="109"/>
      <c r="C31" s="41"/>
      <c r="D31" s="41"/>
      <c r="E31" s="36"/>
      <c r="F31" s="43"/>
    </row>
    <row r="32" spans="1:6" ht="57">
      <c r="A32" s="63">
        <v>4.01</v>
      </c>
      <c r="B32" s="31" t="s">
        <v>35</v>
      </c>
      <c r="C32" s="41" t="s">
        <v>15</v>
      </c>
      <c r="D32" s="41">
        <v>20</v>
      </c>
      <c r="E32" s="36"/>
      <c r="F32" s="43">
        <f aca="true" t="shared" si="0" ref="F32:F49">D32*E32</f>
        <v>0</v>
      </c>
    </row>
    <row r="33" spans="1:6" ht="57">
      <c r="A33" s="61">
        <f>SUM(A32+0.01)</f>
        <v>4.02</v>
      </c>
      <c r="B33" s="31" t="s">
        <v>40</v>
      </c>
      <c r="C33" s="41" t="s">
        <v>34</v>
      </c>
      <c r="D33" s="41">
        <v>4</v>
      </c>
      <c r="E33" s="36"/>
      <c r="F33" s="43">
        <f t="shared" si="0"/>
        <v>0</v>
      </c>
    </row>
    <row r="34" spans="1:6" ht="57">
      <c r="A34" s="61">
        <f>SUM(A33+0.01)</f>
        <v>4.029999999999999</v>
      </c>
      <c r="B34" s="31" t="s">
        <v>42</v>
      </c>
      <c r="C34" s="41" t="s">
        <v>34</v>
      </c>
      <c r="D34" s="41">
        <v>1</v>
      </c>
      <c r="E34" s="36"/>
      <c r="F34" s="43">
        <f t="shared" si="0"/>
        <v>0</v>
      </c>
    </row>
    <row r="35" spans="1:6" ht="57">
      <c r="A35" s="61">
        <f>SUM(A34+0.01)</f>
        <v>4.039999999999999</v>
      </c>
      <c r="B35" s="35" t="s">
        <v>41</v>
      </c>
      <c r="C35" s="41" t="s">
        <v>34</v>
      </c>
      <c r="D35" s="41">
        <v>1</v>
      </c>
      <c r="E35" s="36"/>
      <c r="F35" s="43">
        <f t="shared" si="0"/>
        <v>0</v>
      </c>
    </row>
    <row r="36" spans="1:6" ht="42.75">
      <c r="A36" s="61">
        <f>SUM(A35+0.01)</f>
        <v>4.049999999999999</v>
      </c>
      <c r="B36" s="35" t="s">
        <v>173</v>
      </c>
      <c r="C36" s="41" t="s">
        <v>14</v>
      </c>
      <c r="D36" s="41">
        <v>300</v>
      </c>
      <c r="E36" s="36"/>
      <c r="F36" s="43">
        <f t="shared" si="0"/>
        <v>0</v>
      </c>
    </row>
    <row r="37" spans="1:6" ht="14.25">
      <c r="A37" s="61">
        <f>SUM(A36+0.01)</f>
        <v>4.059999999999999</v>
      </c>
      <c r="B37" s="35" t="s">
        <v>174</v>
      </c>
      <c r="C37" s="41" t="s">
        <v>15</v>
      </c>
      <c r="D37" s="41">
        <v>90</v>
      </c>
      <c r="E37" s="36"/>
      <c r="F37" s="43">
        <f t="shared" si="0"/>
        <v>0</v>
      </c>
    </row>
    <row r="38" spans="1:6" ht="28.5">
      <c r="A38" s="61">
        <f aca="true" t="shared" si="1" ref="A38:A49">SUM(A37+0.01)</f>
        <v>4.0699999999999985</v>
      </c>
      <c r="B38" s="35" t="s">
        <v>175</v>
      </c>
      <c r="C38" s="41" t="s">
        <v>15</v>
      </c>
      <c r="D38" s="41">
        <v>90</v>
      </c>
      <c r="E38" s="36"/>
      <c r="F38" s="43">
        <f t="shared" si="0"/>
        <v>0</v>
      </c>
    </row>
    <row r="39" spans="1:6" ht="99.75">
      <c r="A39" s="61">
        <f t="shared" si="1"/>
        <v>4.079999999999998</v>
      </c>
      <c r="B39" s="22" t="s">
        <v>150</v>
      </c>
      <c r="C39" s="41" t="s">
        <v>14</v>
      </c>
      <c r="D39" s="41">
        <v>30</v>
      </c>
      <c r="E39" s="36"/>
      <c r="F39" s="43">
        <f t="shared" si="0"/>
        <v>0</v>
      </c>
    </row>
    <row r="40" spans="1:6" ht="28.5">
      <c r="A40" s="61">
        <f t="shared" si="1"/>
        <v>4.089999999999998</v>
      </c>
      <c r="B40" s="35" t="s">
        <v>178</v>
      </c>
      <c r="C40" s="41" t="s">
        <v>128</v>
      </c>
      <c r="D40" s="41">
        <v>30</v>
      </c>
      <c r="E40" s="36"/>
      <c r="F40" s="43">
        <f t="shared" si="0"/>
        <v>0</v>
      </c>
    </row>
    <row r="41" spans="1:6" ht="28.5">
      <c r="A41" s="61">
        <f t="shared" si="1"/>
        <v>4.099999999999998</v>
      </c>
      <c r="B41" s="35" t="s">
        <v>132</v>
      </c>
      <c r="C41" s="41" t="s">
        <v>128</v>
      </c>
      <c r="D41" s="42">
        <v>10</v>
      </c>
      <c r="E41" s="36"/>
      <c r="F41" s="103">
        <f t="shared" si="0"/>
        <v>0</v>
      </c>
    </row>
    <row r="42" spans="1:6" ht="28.5">
      <c r="A42" s="61">
        <f t="shared" si="1"/>
        <v>4.109999999999998</v>
      </c>
      <c r="B42" s="35" t="s">
        <v>181</v>
      </c>
      <c r="C42" s="41" t="s">
        <v>128</v>
      </c>
      <c r="D42" s="42">
        <v>6</v>
      </c>
      <c r="E42" s="36"/>
      <c r="F42" s="103">
        <f t="shared" si="0"/>
        <v>0</v>
      </c>
    </row>
    <row r="43" spans="1:6" ht="42.75">
      <c r="A43" s="61">
        <f t="shared" si="1"/>
        <v>4.119999999999997</v>
      </c>
      <c r="B43" s="35" t="s">
        <v>152</v>
      </c>
      <c r="C43" s="21" t="s">
        <v>128</v>
      </c>
      <c r="D43" s="42">
        <v>4</v>
      </c>
      <c r="E43" s="36"/>
      <c r="F43" s="43">
        <f t="shared" si="0"/>
        <v>0</v>
      </c>
    </row>
    <row r="44" spans="1:6" ht="42.75">
      <c r="A44" s="61">
        <f t="shared" si="1"/>
        <v>4.129999999999997</v>
      </c>
      <c r="B44" s="35" t="s">
        <v>133</v>
      </c>
      <c r="C44" s="21" t="s">
        <v>128</v>
      </c>
      <c r="D44" s="42">
        <v>6</v>
      </c>
      <c r="E44" s="29"/>
      <c r="F44" s="43">
        <f t="shared" si="0"/>
        <v>0</v>
      </c>
    </row>
    <row r="45" spans="1:6" ht="57">
      <c r="A45" s="61">
        <f t="shared" si="1"/>
        <v>4.139999999999997</v>
      </c>
      <c r="B45" s="35" t="s">
        <v>147</v>
      </c>
      <c r="C45" s="21" t="s">
        <v>14</v>
      </c>
      <c r="D45" s="42">
        <v>33</v>
      </c>
      <c r="E45" s="29"/>
      <c r="F45" s="154">
        <f t="shared" si="0"/>
        <v>0</v>
      </c>
    </row>
    <row r="46" spans="1:6" ht="42.75">
      <c r="A46" s="61">
        <f t="shared" si="1"/>
        <v>4.149999999999997</v>
      </c>
      <c r="B46" s="35" t="s">
        <v>153</v>
      </c>
      <c r="C46" s="21" t="s">
        <v>128</v>
      </c>
      <c r="D46" s="42">
        <v>6</v>
      </c>
      <c r="E46" s="29"/>
      <c r="F46" s="43">
        <f t="shared" si="0"/>
        <v>0</v>
      </c>
    </row>
    <row r="47" spans="1:6" ht="28.5">
      <c r="A47" s="61">
        <f t="shared" si="1"/>
        <v>4.159999999999997</v>
      </c>
      <c r="B47" s="35" t="s">
        <v>154</v>
      </c>
      <c r="C47" s="21" t="s">
        <v>128</v>
      </c>
      <c r="D47" s="42">
        <v>6</v>
      </c>
      <c r="E47" s="29"/>
      <c r="F47" s="43">
        <f t="shared" si="0"/>
        <v>0</v>
      </c>
    </row>
    <row r="48" spans="1:6" ht="57">
      <c r="A48" s="61">
        <f t="shared" si="1"/>
        <v>4.169999999999996</v>
      </c>
      <c r="B48" s="31" t="s">
        <v>179</v>
      </c>
      <c r="C48" s="21" t="s">
        <v>128</v>
      </c>
      <c r="D48" s="42">
        <v>4</v>
      </c>
      <c r="E48" s="29"/>
      <c r="F48" s="154">
        <f t="shared" si="0"/>
        <v>0</v>
      </c>
    </row>
    <row r="49" spans="1:6" ht="28.5">
      <c r="A49" s="61">
        <f t="shared" si="1"/>
        <v>4.179999999999996</v>
      </c>
      <c r="B49" s="31" t="s">
        <v>180</v>
      </c>
      <c r="C49" s="21" t="s">
        <v>15</v>
      </c>
      <c r="D49" s="42">
        <v>75</v>
      </c>
      <c r="E49" s="29"/>
      <c r="F49" s="154">
        <f t="shared" si="0"/>
        <v>0</v>
      </c>
    </row>
    <row r="50" spans="1:6" ht="15">
      <c r="A50" s="61"/>
      <c r="B50" s="7" t="s">
        <v>74</v>
      </c>
      <c r="C50" s="21"/>
      <c r="D50" s="42"/>
      <c r="E50" s="29"/>
      <c r="F50" s="128">
        <f>SUM(F32:F49)</f>
        <v>0</v>
      </c>
    </row>
    <row r="51" spans="1:6" ht="30">
      <c r="A51" s="61"/>
      <c r="B51" s="37" t="s">
        <v>116</v>
      </c>
      <c r="C51" s="21"/>
      <c r="D51" s="42"/>
      <c r="E51" s="29"/>
      <c r="F51" s="43"/>
    </row>
    <row r="52" spans="1:6" ht="28.5">
      <c r="A52" s="152">
        <v>4.19</v>
      </c>
      <c r="B52" s="38" t="s">
        <v>136</v>
      </c>
      <c r="C52" s="21" t="s">
        <v>33</v>
      </c>
      <c r="D52" s="42">
        <v>50</v>
      </c>
      <c r="E52" s="29"/>
      <c r="F52" s="43">
        <f>D52*E52</f>
        <v>0</v>
      </c>
    </row>
    <row r="53" spans="1:6" ht="14.25">
      <c r="A53" s="152">
        <f aca="true" t="shared" si="2" ref="A53:A58">A52+0.01</f>
        <v>4.2</v>
      </c>
      <c r="B53" s="22" t="s">
        <v>99</v>
      </c>
      <c r="C53" s="41" t="s">
        <v>134</v>
      </c>
      <c r="D53" s="41">
        <v>1</v>
      </c>
      <c r="E53" s="36"/>
      <c r="F53" s="43">
        <f aca="true" t="shared" si="3" ref="F53:F58">D53*E53</f>
        <v>0</v>
      </c>
    </row>
    <row r="54" spans="1:6" ht="42.75">
      <c r="A54" s="152">
        <f t="shared" si="2"/>
        <v>4.21</v>
      </c>
      <c r="B54" s="22" t="s">
        <v>57</v>
      </c>
      <c r="C54" s="42" t="s">
        <v>34</v>
      </c>
      <c r="D54" s="42">
        <v>1</v>
      </c>
      <c r="E54" s="36"/>
      <c r="F54" s="43">
        <f t="shared" si="3"/>
        <v>0</v>
      </c>
    </row>
    <row r="55" spans="1:6" ht="57">
      <c r="A55" s="152">
        <f t="shared" si="2"/>
        <v>4.22</v>
      </c>
      <c r="B55" s="22" t="s">
        <v>104</v>
      </c>
      <c r="C55" s="42" t="s">
        <v>34</v>
      </c>
      <c r="D55" s="42">
        <v>1</v>
      </c>
      <c r="E55" s="36"/>
      <c r="F55" s="43">
        <f t="shared" si="3"/>
        <v>0</v>
      </c>
    </row>
    <row r="56" spans="1:6" ht="57">
      <c r="A56" s="152">
        <f t="shared" si="2"/>
        <v>4.2299999999999995</v>
      </c>
      <c r="B56" s="22" t="s">
        <v>183</v>
      </c>
      <c r="C56" s="41" t="s">
        <v>134</v>
      </c>
      <c r="D56" s="41">
        <v>1</v>
      </c>
      <c r="E56" s="36"/>
      <c r="F56" s="43">
        <f t="shared" si="3"/>
        <v>0</v>
      </c>
    </row>
    <row r="57" spans="1:6" ht="28.5">
      <c r="A57" s="152">
        <f t="shared" si="2"/>
        <v>4.239999999999999</v>
      </c>
      <c r="B57" s="22" t="s">
        <v>135</v>
      </c>
      <c r="C57" s="42" t="s">
        <v>33</v>
      </c>
      <c r="D57" s="42">
        <v>7</v>
      </c>
      <c r="E57" s="36"/>
      <c r="F57" s="43">
        <f t="shared" si="3"/>
        <v>0</v>
      </c>
    </row>
    <row r="58" spans="1:6" ht="28.5">
      <c r="A58" s="152">
        <f t="shared" si="2"/>
        <v>4.249999999999999</v>
      </c>
      <c r="B58" s="22" t="s">
        <v>167</v>
      </c>
      <c r="C58" s="42" t="s">
        <v>168</v>
      </c>
      <c r="D58" s="42">
        <v>800</v>
      </c>
      <c r="E58" s="36"/>
      <c r="F58" s="43">
        <f t="shared" si="3"/>
        <v>0</v>
      </c>
    </row>
    <row r="59" spans="1:6" ht="15">
      <c r="A59" s="61"/>
      <c r="B59" s="7" t="s">
        <v>74</v>
      </c>
      <c r="C59" s="42"/>
      <c r="D59" s="42"/>
      <c r="E59" s="36"/>
      <c r="F59" s="50">
        <f>SUM(F52:F58)</f>
        <v>0</v>
      </c>
    </row>
    <row r="60" spans="1:6" ht="15">
      <c r="A60" s="169" t="s">
        <v>52</v>
      </c>
      <c r="B60" s="39" t="s">
        <v>64</v>
      </c>
      <c r="C60" s="41"/>
      <c r="D60" s="42"/>
      <c r="E60" s="36"/>
      <c r="F60" s="44"/>
    </row>
    <row r="61" spans="1:6" ht="42.75">
      <c r="A61" s="116">
        <v>5.01</v>
      </c>
      <c r="B61" s="51" t="s">
        <v>155</v>
      </c>
      <c r="C61" s="41" t="s">
        <v>128</v>
      </c>
      <c r="D61" s="41">
        <v>4</v>
      </c>
      <c r="E61" s="36"/>
      <c r="F61" s="30">
        <f>D61*E61</f>
        <v>0</v>
      </c>
    </row>
    <row r="62" spans="1:6" ht="42.75">
      <c r="A62" s="65">
        <f>A61+0.01</f>
        <v>5.02</v>
      </c>
      <c r="B62" s="51" t="s">
        <v>169</v>
      </c>
      <c r="C62" s="21" t="s">
        <v>128</v>
      </c>
      <c r="D62" s="41">
        <v>2</v>
      </c>
      <c r="E62" s="29"/>
      <c r="F62" s="30">
        <f aca="true" t="shared" si="4" ref="F62:F70">D62*E62</f>
        <v>0</v>
      </c>
    </row>
    <row r="63" spans="1:6" ht="42.75">
      <c r="A63" s="65">
        <f aca="true" t="shared" si="5" ref="A63:A70">A62+0.01</f>
        <v>5.029999999999999</v>
      </c>
      <c r="B63" s="51" t="s">
        <v>157</v>
      </c>
      <c r="C63" s="21" t="s">
        <v>128</v>
      </c>
      <c r="D63" s="6">
        <v>1</v>
      </c>
      <c r="E63" s="29"/>
      <c r="F63" s="30">
        <f t="shared" si="4"/>
        <v>0</v>
      </c>
    </row>
    <row r="64" spans="1:6" ht="57">
      <c r="A64" s="65">
        <f t="shared" si="5"/>
        <v>5.039999999999999</v>
      </c>
      <c r="B64" s="51" t="s">
        <v>158</v>
      </c>
      <c r="C64" s="21" t="s">
        <v>128</v>
      </c>
      <c r="D64" s="41">
        <v>2</v>
      </c>
      <c r="E64" s="29"/>
      <c r="F64" s="30">
        <f t="shared" si="4"/>
        <v>0</v>
      </c>
    </row>
    <row r="65" spans="1:6" ht="42.75">
      <c r="A65" s="65">
        <f t="shared" si="5"/>
        <v>5.049999999999999</v>
      </c>
      <c r="B65" s="51" t="s">
        <v>159</v>
      </c>
      <c r="C65" s="41" t="s">
        <v>128</v>
      </c>
      <c r="D65" s="42">
        <v>7</v>
      </c>
      <c r="E65" s="36"/>
      <c r="F65" s="30">
        <f t="shared" si="4"/>
        <v>0</v>
      </c>
    </row>
    <row r="66" spans="1:6" ht="42.75">
      <c r="A66" s="159">
        <f t="shared" si="5"/>
        <v>5.059999999999999</v>
      </c>
      <c r="B66" s="132" t="s">
        <v>160</v>
      </c>
      <c r="C66" s="133" t="s">
        <v>128</v>
      </c>
      <c r="D66" s="133">
        <v>3</v>
      </c>
      <c r="E66" s="134"/>
      <c r="F66" s="135">
        <f t="shared" si="4"/>
        <v>0</v>
      </c>
    </row>
    <row r="67" spans="1:6" ht="28.5">
      <c r="A67" s="159"/>
      <c r="B67" s="157" t="s">
        <v>129</v>
      </c>
      <c r="C67" s="127"/>
      <c r="D67" s="133"/>
      <c r="E67" s="141"/>
      <c r="F67" s="144"/>
    </row>
    <row r="68" spans="1:6" ht="14.25">
      <c r="A68" s="160">
        <v>5.07</v>
      </c>
      <c r="B68" s="158" t="s">
        <v>162</v>
      </c>
      <c r="C68" s="142" t="s">
        <v>128</v>
      </c>
      <c r="D68" s="138">
        <v>7</v>
      </c>
      <c r="E68" s="143"/>
      <c r="F68" s="145">
        <f t="shared" si="4"/>
        <v>0</v>
      </c>
    </row>
    <row r="69" spans="1:6" ht="28.5">
      <c r="A69" s="160">
        <f t="shared" si="5"/>
        <v>5.08</v>
      </c>
      <c r="B69" s="136" t="s">
        <v>161</v>
      </c>
      <c r="C69" s="137" t="s">
        <v>128</v>
      </c>
      <c r="D69" s="138">
        <v>3</v>
      </c>
      <c r="E69" s="139"/>
      <c r="F69" s="140">
        <f t="shared" si="4"/>
        <v>0</v>
      </c>
    </row>
    <row r="70" spans="1:6" ht="42.75">
      <c r="A70" s="65">
        <f t="shared" si="5"/>
        <v>5.09</v>
      </c>
      <c r="B70" s="22" t="s">
        <v>172</v>
      </c>
      <c r="C70" s="72" t="s">
        <v>128</v>
      </c>
      <c r="D70" s="41">
        <v>12</v>
      </c>
      <c r="E70" s="36"/>
      <c r="F70" s="131">
        <f t="shared" si="4"/>
        <v>0</v>
      </c>
    </row>
    <row r="71" spans="1:6" ht="15">
      <c r="A71" s="162"/>
      <c r="B71" s="7" t="s">
        <v>74</v>
      </c>
      <c r="C71" s="73"/>
      <c r="D71" s="41"/>
      <c r="E71" s="36"/>
      <c r="F71" s="163">
        <f>SUM(F61:F70)</f>
        <v>0</v>
      </c>
    </row>
    <row r="72" spans="1:6" ht="15">
      <c r="A72" s="170" t="s">
        <v>53</v>
      </c>
      <c r="B72" s="40" t="s">
        <v>170</v>
      </c>
      <c r="C72" s="41"/>
      <c r="D72" s="41"/>
      <c r="E72" s="41"/>
      <c r="F72" s="41"/>
    </row>
    <row r="73" spans="1:6" ht="14.25">
      <c r="A73" s="148">
        <v>6.01</v>
      </c>
      <c r="B73" s="22" t="s">
        <v>142</v>
      </c>
      <c r="C73" s="41" t="s">
        <v>14</v>
      </c>
      <c r="D73" s="41">
        <v>68</v>
      </c>
      <c r="E73" s="36"/>
      <c r="F73" s="131">
        <f aca="true" t="shared" si="6" ref="F73:F78">D73*E73</f>
        <v>0</v>
      </c>
    </row>
    <row r="74" spans="1:6" ht="28.5">
      <c r="A74" s="148">
        <f>A73+0.01</f>
        <v>6.02</v>
      </c>
      <c r="B74" s="22" t="s">
        <v>148</v>
      </c>
      <c r="C74" s="41" t="s">
        <v>14</v>
      </c>
      <c r="D74" s="41">
        <v>20</v>
      </c>
      <c r="E74" s="36"/>
      <c r="F74" s="131">
        <f t="shared" si="6"/>
        <v>0</v>
      </c>
    </row>
    <row r="75" spans="1:6" ht="28.5">
      <c r="A75" s="148">
        <f>A74+0.01</f>
        <v>6.029999999999999</v>
      </c>
      <c r="B75" s="22" t="s">
        <v>138</v>
      </c>
      <c r="C75" s="149" t="s">
        <v>14</v>
      </c>
      <c r="D75" s="41">
        <v>68</v>
      </c>
      <c r="E75" s="36"/>
      <c r="F75" s="131">
        <f t="shared" si="6"/>
        <v>0</v>
      </c>
    </row>
    <row r="76" spans="1:6" ht="14.25">
      <c r="A76" s="148">
        <f>A75+0.01</f>
        <v>6.039999999999999</v>
      </c>
      <c r="B76" s="22" t="s">
        <v>139</v>
      </c>
      <c r="C76" s="41" t="s">
        <v>14</v>
      </c>
      <c r="D76" s="41">
        <v>68</v>
      </c>
      <c r="E76" s="36"/>
      <c r="F76" s="131">
        <f t="shared" si="6"/>
        <v>0</v>
      </c>
    </row>
    <row r="77" spans="1:6" ht="14.25">
      <c r="A77" s="148">
        <f>A76+0.01</f>
        <v>6.049999999999999</v>
      </c>
      <c r="B77" s="22" t="s">
        <v>140</v>
      </c>
      <c r="C77" s="41" t="s">
        <v>14</v>
      </c>
      <c r="D77" s="41">
        <v>68</v>
      </c>
      <c r="E77" s="36"/>
      <c r="F77" s="131">
        <f t="shared" si="6"/>
        <v>0</v>
      </c>
    </row>
    <row r="78" spans="1:6" ht="14.25">
      <c r="A78" s="148">
        <f>A77+0.01</f>
        <v>6.059999999999999</v>
      </c>
      <c r="B78" s="22" t="s">
        <v>141</v>
      </c>
      <c r="C78" s="41" t="s">
        <v>14</v>
      </c>
      <c r="D78" s="41">
        <v>21</v>
      </c>
      <c r="E78" s="36"/>
      <c r="F78" s="131">
        <f t="shared" si="6"/>
        <v>0</v>
      </c>
    </row>
    <row r="79" spans="1:6" ht="15">
      <c r="A79" s="148"/>
      <c r="B79" s="7" t="s">
        <v>74</v>
      </c>
      <c r="C79" s="41"/>
      <c r="D79" s="41"/>
      <c r="E79" s="36"/>
      <c r="F79" s="50">
        <f>SUM(F73:F78)</f>
        <v>0</v>
      </c>
    </row>
    <row r="80" spans="1:6" ht="15">
      <c r="A80" s="170" t="s">
        <v>54</v>
      </c>
      <c r="B80" s="39" t="s">
        <v>65</v>
      </c>
      <c r="C80" s="72"/>
      <c r="D80" s="41"/>
      <c r="E80" s="36"/>
      <c r="F80" s="167"/>
    </row>
    <row r="81" spans="1:6" ht="28.5">
      <c r="A81" s="148">
        <v>7.01</v>
      </c>
      <c r="B81" s="51" t="s">
        <v>106</v>
      </c>
      <c r="C81" s="41" t="s">
        <v>14</v>
      </c>
      <c r="D81" s="41">
        <v>1500</v>
      </c>
      <c r="E81" s="36"/>
      <c r="F81" s="131">
        <f>D81*E81</f>
        <v>0</v>
      </c>
    </row>
    <row r="82" spans="1:6" ht="28.5">
      <c r="A82" s="148">
        <v>7.02</v>
      </c>
      <c r="B82" s="51" t="s">
        <v>171</v>
      </c>
      <c r="C82" s="41" t="s">
        <v>15</v>
      </c>
      <c r="D82" s="41">
        <v>1000</v>
      </c>
      <c r="E82" s="36"/>
      <c r="F82" s="131">
        <f>D82*E82</f>
        <v>0</v>
      </c>
    </row>
    <row r="83" spans="1:6" ht="15">
      <c r="A83" s="148"/>
      <c r="B83" s="7" t="s">
        <v>74</v>
      </c>
      <c r="C83" s="41"/>
      <c r="D83" s="41"/>
      <c r="E83" s="41"/>
      <c r="F83" s="50">
        <f>SUM(F73:F82)</f>
        <v>0</v>
      </c>
    </row>
    <row r="84" spans="1:2" ht="15">
      <c r="A84" s="170" t="s">
        <v>59</v>
      </c>
      <c r="B84" s="146" t="s">
        <v>107</v>
      </c>
    </row>
    <row r="85" spans="1:6" ht="14.25">
      <c r="A85" s="148">
        <v>8.01</v>
      </c>
      <c r="B85" s="22" t="s">
        <v>60</v>
      </c>
      <c r="C85" s="41" t="s">
        <v>34</v>
      </c>
      <c r="D85" s="41">
        <v>1</v>
      </c>
      <c r="E85" s="36"/>
      <c r="F85" s="131">
        <f>D85*E85</f>
        <v>0</v>
      </c>
    </row>
    <row r="86" spans="1:6" ht="15">
      <c r="A86" s="148"/>
      <c r="B86" s="7" t="s">
        <v>74</v>
      </c>
      <c r="C86" s="41"/>
      <c r="D86" s="41"/>
      <c r="E86" s="41"/>
      <c r="F86" s="165">
        <f>SUM(F85)</f>
        <v>0</v>
      </c>
    </row>
    <row r="87" spans="1:6" ht="15">
      <c r="A87" s="170" t="s">
        <v>182</v>
      </c>
      <c r="B87" s="40" t="s">
        <v>176</v>
      </c>
      <c r="C87" s="41"/>
      <c r="D87" s="41"/>
      <c r="E87" s="41"/>
      <c r="F87" s="165"/>
    </row>
    <row r="88" spans="1:6" ht="28.5">
      <c r="A88" s="148">
        <v>9.01</v>
      </c>
      <c r="B88" s="22" t="s">
        <v>177</v>
      </c>
      <c r="C88" s="41" t="s">
        <v>15</v>
      </c>
      <c r="D88" s="41">
        <v>40</v>
      </c>
      <c r="E88" s="36"/>
      <c r="F88" s="131">
        <f>D88*E88</f>
        <v>0</v>
      </c>
    </row>
    <row r="89" spans="1:6" ht="28.5">
      <c r="A89" s="148">
        <f aca="true" t="shared" si="7" ref="A89:A94">A88+0.01</f>
        <v>9.02</v>
      </c>
      <c r="B89" s="22" t="s">
        <v>184</v>
      </c>
      <c r="C89" s="41" t="s">
        <v>128</v>
      </c>
      <c r="D89" s="41">
        <v>4</v>
      </c>
      <c r="E89" s="36"/>
      <c r="F89" s="131">
        <f aca="true" t="shared" si="8" ref="F89:F94">D89*E89</f>
        <v>0</v>
      </c>
    </row>
    <row r="90" spans="1:6" ht="57">
      <c r="A90" s="148">
        <f t="shared" si="7"/>
        <v>9.03</v>
      </c>
      <c r="B90" s="22" t="s">
        <v>189</v>
      </c>
      <c r="C90" s="41" t="s">
        <v>128</v>
      </c>
      <c r="D90" s="41">
        <v>1</v>
      </c>
      <c r="E90" s="36"/>
      <c r="F90" s="131">
        <f t="shared" si="8"/>
        <v>0</v>
      </c>
    </row>
    <row r="91" spans="1:6" ht="42.75">
      <c r="A91" s="148">
        <f t="shared" si="7"/>
        <v>9.04</v>
      </c>
      <c r="B91" s="22" t="s">
        <v>185</v>
      </c>
      <c r="C91" s="41" t="s">
        <v>128</v>
      </c>
      <c r="D91" s="41">
        <v>1</v>
      </c>
      <c r="E91" s="36"/>
      <c r="F91" s="131">
        <f t="shared" si="8"/>
        <v>0</v>
      </c>
    </row>
    <row r="92" spans="1:6" ht="28.5">
      <c r="A92" s="148">
        <f t="shared" si="7"/>
        <v>9.049999999999999</v>
      </c>
      <c r="B92" s="22" t="s">
        <v>186</v>
      </c>
      <c r="C92" s="41" t="s">
        <v>128</v>
      </c>
      <c r="D92" s="41">
        <v>2</v>
      </c>
      <c r="E92" s="36"/>
      <c r="F92" s="131">
        <f t="shared" si="8"/>
        <v>0</v>
      </c>
    </row>
    <row r="93" spans="1:6" ht="42.75">
      <c r="A93" s="148">
        <f t="shared" si="7"/>
        <v>9.059999999999999</v>
      </c>
      <c r="B93" s="22" t="s">
        <v>188</v>
      </c>
      <c r="C93" s="41" t="s">
        <v>15</v>
      </c>
      <c r="D93" s="41">
        <v>4</v>
      </c>
      <c r="E93" s="36"/>
      <c r="F93" s="30">
        <f t="shared" si="8"/>
        <v>0</v>
      </c>
    </row>
    <row r="94" spans="1:6" ht="28.5">
      <c r="A94" s="148">
        <f t="shared" si="7"/>
        <v>9.069999999999999</v>
      </c>
      <c r="B94" s="22" t="s">
        <v>187</v>
      </c>
      <c r="C94" s="41" t="s">
        <v>15</v>
      </c>
      <c r="D94" s="41">
        <v>4</v>
      </c>
      <c r="E94" s="36"/>
      <c r="F94" s="30">
        <f t="shared" si="8"/>
        <v>0</v>
      </c>
    </row>
    <row r="95" spans="1:6" ht="15">
      <c r="A95" s="148"/>
      <c r="B95" s="7" t="s">
        <v>74</v>
      </c>
      <c r="C95" s="41"/>
      <c r="D95" s="41"/>
      <c r="E95" s="41"/>
      <c r="F95" s="165">
        <f>SUM(F88:F94)</f>
        <v>0</v>
      </c>
    </row>
    <row r="96" spans="1:6" ht="12.75">
      <c r="A96" s="171"/>
      <c r="B96" s="172"/>
      <c r="F96" s="173"/>
    </row>
    <row r="97" spans="1:6" s="177" customFormat="1" ht="15">
      <c r="A97" s="174"/>
      <c r="B97" s="175"/>
      <c r="C97" s="18"/>
      <c r="D97" s="18"/>
      <c r="E97" s="18"/>
      <c r="F97" s="176"/>
    </row>
    <row r="98" spans="1:6" s="177" customFormat="1" ht="12.75">
      <c r="A98" s="174"/>
      <c r="B98" s="18"/>
      <c r="C98" s="18"/>
      <c r="D98" s="18"/>
      <c r="E98" s="18"/>
      <c r="F98" s="178"/>
    </row>
    <row r="99" spans="1:6" s="177" customFormat="1" ht="15">
      <c r="A99" s="174"/>
      <c r="B99" s="3"/>
      <c r="C99" s="18"/>
      <c r="D99" s="18"/>
      <c r="E99" s="18"/>
      <c r="F99" s="176"/>
    </row>
    <row r="102" spans="2:6" ht="12.75">
      <c r="B102" s="81"/>
      <c r="C102" s="83"/>
      <c r="D102" s="82"/>
      <c r="E102" s="81"/>
      <c r="F102" s="164"/>
    </row>
    <row r="103" spans="2:6" ht="12.75">
      <c r="B103" s="81"/>
      <c r="C103" s="81"/>
      <c r="D103" s="81"/>
      <c r="E103" s="81"/>
      <c r="F103" s="164"/>
    </row>
    <row r="104" spans="2:6" ht="12.75">
      <c r="B104" s="81"/>
      <c r="C104" s="81"/>
      <c r="D104" s="81"/>
      <c r="E104" s="81"/>
      <c r="F104" s="164"/>
    </row>
  </sheetData>
  <sheetProtection/>
  <mergeCells count="15">
    <mergeCell ref="E4:F4"/>
    <mergeCell ref="C1:D1"/>
    <mergeCell ref="C2:D2"/>
    <mergeCell ref="C3:D3"/>
    <mergeCell ref="A6:B6"/>
    <mergeCell ref="C6:F6"/>
    <mergeCell ref="A7:F7"/>
    <mergeCell ref="A8:F8"/>
    <mergeCell ref="A10:A12"/>
    <mergeCell ref="B10:B12"/>
    <mergeCell ref="C10:F10"/>
    <mergeCell ref="C11:C12"/>
    <mergeCell ref="D11:D12"/>
    <mergeCell ref="E11:E12"/>
    <mergeCell ref="F11:F12"/>
  </mergeCells>
  <printOptions/>
  <pageMargins left="0.42" right="0.34" top="0.63" bottom="0.75" header="0.16" footer="0.3"/>
  <pageSetup horizontalDpi="600" verticalDpi="600" orientation="portrait" r:id="rId2"/>
  <rowBreaks count="3" manualBreakCount="3">
    <brk id="29" max="255" man="1"/>
    <brk id="50" max="255" man="1"/>
    <brk id="7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UNICAUCA</cp:lastModifiedBy>
  <cp:lastPrinted>2011-09-28T16:18:23Z</cp:lastPrinted>
  <dcterms:created xsi:type="dcterms:W3CDTF">2005-10-21T15:13:51Z</dcterms:created>
  <dcterms:modified xsi:type="dcterms:W3CDTF">2011-10-26T22:54:11Z</dcterms:modified>
  <cp:category/>
  <cp:version/>
  <cp:contentType/>
  <cp:contentStatus/>
</cp:coreProperties>
</file>